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tables/table6.xml" ContentType="application/vnd.openxmlformats-officedocument.spreadsheetml.table+xml"/>
  <Override PartName="/xl/comments2.xml" ContentType="application/vnd.openxmlformats-officedocument.spreadsheetml.comments+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defaultThemeVersion="166925"/>
  <mc:AlternateContent xmlns:mc="http://schemas.openxmlformats.org/markup-compatibility/2006">
    <mc:Choice Requires="x15">
      <x15ac:absPath xmlns:x15ac="http://schemas.microsoft.com/office/spreadsheetml/2010/11/ac" url="https://d.docs.live.net/55bd5da83fe583bb/Documents/Knowmatics/CABI_BMGF/Seattle Workshop Assets/FAIR Potential Assessment Tool/"/>
    </mc:Choice>
  </mc:AlternateContent>
  <xr:revisionPtr revIDLastSave="22" documentId="8_{8A8216CD-0A5E-437A-BD0C-67045A427D5D}" xr6:coauthVersionLast="47" xr6:coauthVersionMax="47" xr10:uidLastSave="{039FC7AB-91FC-4B2D-861C-74DDD12F3E7E}"/>
  <workbookProtection workbookAlgorithmName="SHA-512" workbookHashValue="Dfa3D+3FGLoq4vqie2cD7Cmm8Og62zt5Y/9wWy6PeFZ8kt/F9rRapv79SENqrtYCSSmcCLJzX2nM5wmz8dLKiA==" workbookSaltValue="4mPGSuvbIKhOqk3l4dfmSg==" workbookSpinCount="100000" lockStructure="1"/>
  <bookViews>
    <workbookView xWindow="30615" yWindow="1080" windowWidth="25860" windowHeight="14220" xr2:uid="{8024505A-6D9D-4B9F-8FBD-90A89FB2CB4C}"/>
  </bookViews>
  <sheets>
    <sheet name="Instructions" sheetId="32" r:id="rId1"/>
    <sheet name="Respondent details" sheetId="33" r:id="rId2"/>
    <sheet name="Questions" sheetId="15" r:id="rId3"/>
    <sheet name="Answers" sheetId="8" state="hidden" r:id="rId4"/>
    <sheet name="Results" sheetId="37" r:id="rId5"/>
    <sheet name="Results backup" sheetId="38" state="hidden" r:id="rId6"/>
    <sheet name="Results old" sheetId="6" state="hidden" r:id="rId7"/>
    <sheet name="Master Data" sheetId="23" state="hidden" r:id="rId8"/>
    <sheet name="Results Old2" sheetId="39" state="hidden" r:id="rId9"/>
  </sheets>
  <definedNames>
    <definedName name="_xlnm._FilterDatabase" localSheetId="2" hidden="1">Questions!$B$14:$K$24</definedName>
    <definedName name="_xlnm.Print_Area" localSheetId="0">Instructions!$C$3:$D$39</definedName>
    <definedName name="_xlnm.Print_Area" localSheetId="4">'Results'!$F$1:$H$84</definedName>
    <definedName name="_xlnm.Print_Area" localSheetId="5">'Results backup'!$D$1:$G$88</definedName>
    <definedName name="_xlnm.Print_Area" localSheetId="8">'Results Old2'!$E$1:$H$98</definedName>
    <definedName name="Questions_1" localSheetId="6" hidden="1">'Results old'!#REF!</definedName>
    <definedName name="Slicer_QSlicer">#N/A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0"/>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4" i="37" l="1" a="1"/>
  <c r="D84" i="37" s="1"/>
  <c r="D83" i="37" a="1"/>
  <c r="D83" i="37" s="1"/>
  <c r="D82" i="37" a="1"/>
  <c r="D82" i="37" s="1"/>
  <c r="G82" i="37" s="1" a="1"/>
  <c r="G82" i="37" s="1"/>
  <c r="D80" i="37" a="1"/>
  <c r="D80" i="37" s="1"/>
  <c r="D79" i="37" a="1"/>
  <c r="D79" i="37" s="1"/>
  <c r="D78" i="37" a="1"/>
  <c r="D78" i="37" s="1"/>
  <c r="G78" i="37" s="1" a="1"/>
  <c r="G78" i="37" s="1"/>
  <c r="D76" i="37" a="1"/>
  <c r="D76" i="37" s="1"/>
  <c r="D75" i="37" a="1"/>
  <c r="D75" i="37" s="1"/>
  <c r="D74" i="37" a="1"/>
  <c r="D74" i="37" s="1"/>
  <c r="G74" i="37" s="1" a="1"/>
  <c r="G74" i="37" s="1"/>
  <c r="D72" i="37" a="1"/>
  <c r="D72" i="37" s="1"/>
  <c r="D71" i="37" a="1"/>
  <c r="D71" i="37" s="1"/>
  <c r="D70" i="37" a="1"/>
  <c r="D70" i="37" s="1"/>
  <c r="G70" i="37" s="1" a="1"/>
  <c r="G70" i="37" s="1"/>
  <c r="D68" i="37" a="1"/>
  <c r="D68" i="37" s="1"/>
  <c r="D67" i="37" a="1"/>
  <c r="D67" i="37" s="1"/>
  <c r="D66" i="37" a="1"/>
  <c r="D66" i="37" s="1"/>
  <c r="G66" i="37" s="1" a="1"/>
  <c r="G66" i="37" s="1"/>
  <c r="D64" i="37" a="1"/>
  <c r="D64" i="37" s="1"/>
  <c r="D63" i="37" a="1"/>
  <c r="D63" i="37" s="1"/>
  <c r="D62" i="37" a="1"/>
  <c r="D62" i="37" s="1"/>
  <c r="G62" i="37" s="1" a="1"/>
  <c r="G62" i="37" s="1"/>
  <c r="D60" i="37" a="1"/>
  <c r="D60" i="37" s="1"/>
  <c r="D59" i="37" a="1"/>
  <c r="D59" i="37" s="1"/>
  <c r="D58" i="37" a="1"/>
  <c r="D58" i="37" s="1"/>
  <c r="G58" i="37" s="1" a="1"/>
  <c r="G58" i="37" s="1"/>
  <c r="D56" i="37" a="1"/>
  <c r="D56" i="37" s="1"/>
  <c r="D55" i="37" a="1"/>
  <c r="D55" i="37" s="1"/>
  <c r="D54" i="37" a="1"/>
  <c r="D54" i="37" s="1"/>
  <c r="G54" i="37" s="1" a="1"/>
  <c r="G54" i="37" s="1"/>
  <c r="D52" i="37" a="1"/>
  <c r="D52" i="37" s="1"/>
  <c r="D51" i="37" a="1"/>
  <c r="D51" i="37" s="1"/>
  <c r="D50" i="37" a="1"/>
  <c r="D50" i="37" s="1"/>
  <c r="G50" i="37" s="1" a="1"/>
  <c r="G50" i="37" s="1"/>
  <c r="D48" i="37" a="1"/>
  <c r="D48" i="37" s="1"/>
  <c r="D47" i="37" a="1"/>
  <c r="D47" i="37" s="1"/>
  <c r="D46" i="37" a="1"/>
  <c r="D46" i="37" s="1"/>
  <c r="G46" i="37" s="1" a="1"/>
  <c r="G46" i="37" s="1"/>
  <c r="F82" i="37"/>
  <c r="F78" i="37"/>
  <c r="F74" i="37"/>
  <c r="F70" i="37"/>
  <c r="F66" i="37"/>
  <c r="F62" i="37"/>
  <c r="F58" i="37"/>
  <c r="F54" i="37"/>
  <c r="F50" i="37"/>
  <c r="F46" i="37"/>
  <c r="G6" i="37" a="1"/>
  <c r="G6" i="37" s="1"/>
  <c r="G7" i="37" a="1"/>
  <c r="G7" i="37" s="1"/>
  <c r="G5" i="37" a="1"/>
  <c r="G5" i="37" s="1"/>
  <c r="F1" i="37"/>
  <c r="D10" i="32"/>
  <c r="B99" i="39"/>
  <c r="D98" i="39" a="1"/>
  <c r="D98" i="39" s="1"/>
  <c r="D97" i="39" a="1"/>
  <c r="D97" i="39" s="1"/>
  <c r="F96" i="39" a="1"/>
  <c r="F96" i="39" s="1"/>
  <c r="D96" i="39" a="1"/>
  <c r="D96" i="39" s="1"/>
  <c r="D95" i="39" a="1"/>
  <c r="D95" i="39" s="1"/>
  <c r="F95" i="39" s="1" a="1"/>
  <c r="F95" i="39" s="1"/>
  <c r="B94" i="39"/>
  <c r="D93" i="39" a="1"/>
  <c r="D93" i="39" s="1"/>
  <c r="D92" i="39" a="1"/>
  <c r="D92" i="39" s="1"/>
  <c r="F91" i="39" a="1"/>
  <c r="F91" i="39" s="1"/>
  <c r="D91" i="39" a="1"/>
  <c r="D91" i="39" s="1"/>
  <c r="D90" i="39" a="1"/>
  <c r="D90" i="39" s="1"/>
  <c r="F90" i="39" s="1" a="1"/>
  <c r="F90" i="39" s="1"/>
  <c r="B89" i="39"/>
  <c r="D88" i="39" a="1"/>
  <c r="D88" i="39" s="1"/>
  <c r="D87" i="39" a="1"/>
  <c r="D87" i="39" s="1"/>
  <c r="F86" i="39" a="1"/>
  <c r="F86" i="39" s="1"/>
  <c r="D86" i="39" a="1"/>
  <c r="D86" i="39" s="1"/>
  <c r="D85" i="39" a="1"/>
  <c r="D85" i="39" s="1"/>
  <c r="F85" i="39" s="1" a="1"/>
  <c r="F85" i="39" s="1"/>
  <c r="B84" i="39"/>
  <c r="D83" i="39" a="1"/>
  <c r="D83" i="39" s="1"/>
  <c r="D82" i="39" a="1"/>
  <c r="D82" i="39" s="1"/>
  <c r="F81" i="39" a="1"/>
  <c r="F81" i="39" s="1"/>
  <c r="D81" i="39" a="1"/>
  <c r="D81" i="39" s="1"/>
  <c r="D80" i="39" a="1"/>
  <c r="D80" i="39" s="1"/>
  <c r="F80" i="39" s="1" a="1"/>
  <c r="F80" i="39" s="1"/>
  <c r="B79" i="39"/>
  <c r="D78" i="39" a="1"/>
  <c r="D78" i="39" s="1"/>
  <c r="D77" i="39" a="1"/>
  <c r="D77" i="39" s="1"/>
  <c r="F76" i="39" a="1"/>
  <c r="F76" i="39" s="1"/>
  <c r="D76" i="39" a="1"/>
  <c r="D76" i="39" s="1"/>
  <c r="D75" i="39" a="1"/>
  <c r="D75" i="39" s="1"/>
  <c r="F75" i="39" s="1" a="1"/>
  <c r="F75" i="39" s="1"/>
  <c r="B74" i="39"/>
  <c r="D73" i="39" a="1"/>
  <c r="D73" i="39" s="1"/>
  <c r="D72" i="39" a="1"/>
  <c r="D72" i="39" s="1"/>
  <c r="F71" i="39" a="1"/>
  <c r="F71" i="39" s="1"/>
  <c r="D71" i="39" a="1"/>
  <c r="D71" i="39" s="1"/>
  <c r="D70" i="39" a="1"/>
  <c r="D70" i="39" s="1"/>
  <c r="F70" i="39" s="1" a="1"/>
  <c r="F70" i="39" s="1"/>
  <c r="B69" i="39"/>
  <c r="D68" i="39" a="1"/>
  <c r="D68" i="39" s="1"/>
  <c r="D67" i="39" a="1"/>
  <c r="D67" i="39" s="1"/>
  <c r="F66" i="39" a="1"/>
  <c r="F66" i="39" s="1"/>
  <c r="D66" i="39" a="1"/>
  <c r="D66" i="39" s="1"/>
  <c r="D65" i="39" a="1"/>
  <c r="D65" i="39" s="1"/>
  <c r="F65" i="39" s="1" a="1"/>
  <c r="F65" i="39" s="1"/>
  <c r="B64" i="39"/>
  <c r="D63" i="39" a="1"/>
  <c r="D63" i="39" s="1"/>
  <c r="D62" i="39" a="1"/>
  <c r="D62" i="39" s="1"/>
  <c r="F61" i="39" a="1"/>
  <c r="F61" i="39" s="1"/>
  <c r="D61" i="39" a="1"/>
  <c r="D61" i="39" s="1"/>
  <c r="D60" i="39" a="1"/>
  <c r="D60" i="39" s="1"/>
  <c r="F60" i="39" s="1" a="1"/>
  <c r="F60" i="39" s="1"/>
  <c r="B59" i="39"/>
  <c r="D58" i="39" a="1"/>
  <c r="D58" i="39" s="1"/>
  <c r="D57" i="39" a="1"/>
  <c r="D57" i="39" s="1"/>
  <c r="F56" i="39" a="1"/>
  <c r="F56" i="39" s="1"/>
  <c r="D56" i="39" a="1"/>
  <c r="D56" i="39" s="1"/>
  <c r="D55" i="39" a="1"/>
  <c r="D55" i="39" s="1"/>
  <c r="F55" i="39" s="1" a="1"/>
  <c r="F55" i="39" s="1"/>
  <c r="B54" i="39"/>
  <c r="B100" i="39" s="1"/>
  <c r="D53" i="39" a="1"/>
  <c r="D53" i="39" s="1"/>
  <c r="D52" i="39" a="1"/>
  <c r="D52" i="39" s="1"/>
  <c r="F51" i="39" a="1"/>
  <c r="F51" i="39" s="1"/>
  <c r="D51" i="39" a="1"/>
  <c r="D51" i="39" s="1"/>
  <c r="D50" i="39" a="1"/>
  <c r="D50" i="39" s="1"/>
  <c r="F50" i="39" s="1" a="1"/>
  <c r="F50" i="39" s="1"/>
  <c r="F43" i="39"/>
  <c r="E43" i="39"/>
  <c r="F42" i="39"/>
  <c r="E42" i="39"/>
  <c r="F41" i="39"/>
  <c r="E41" i="39"/>
  <c r="F40" i="39"/>
  <c r="E40" i="39"/>
  <c r="F39" i="39"/>
  <c r="E39" i="39"/>
  <c r="F6" i="39"/>
  <c r="F5" i="39"/>
  <c r="F4" i="39"/>
  <c r="F1" i="39"/>
  <c r="B85" i="37"/>
  <c r="C88" i="38" a="1"/>
  <c r="C88" i="38" s="1"/>
  <c r="C87" i="38" a="1"/>
  <c r="C87" i="38" s="1"/>
  <c r="E86" i="38" a="1"/>
  <c r="E86" i="38" s="1"/>
  <c r="C86" i="38" a="1"/>
  <c r="C86" i="38" s="1"/>
  <c r="C85" i="38" a="1"/>
  <c r="C85" i="38" s="1"/>
  <c r="E85" i="38" s="1" a="1"/>
  <c r="E85" i="38" s="1"/>
  <c r="C84" i="38" a="1"/>
  <c r="C84" i="38" s="1"/>
  <c r="C83" i="38" a="1"/>
  <c r="C83" i="38" s="1"/>
  <c r="E82" i="38" a="1"/>
  <c r="E82" i="38" s="1"/>
  <c r="C82" i="38" a="1"/>
  <c r="C82" i="38" s="1"/>
  <c r="C81" i="38" a="1"/>
  <c r="C81" i="38" s="1"/>
  <c r="E81" i="38" s="1" a="1"/>
  <c r="E81" i="38" s="1"/>
  <c r="C80" i="38" a="1"/>
  <c r="C80" i="38" s="1"/>
  <c r="C79" i="38" a="1"/>
  <c r="C79" i="38" s="1"/>
  <c r="E78" i="38" a="1"/>
  <c r="E78" i="38" s="1"/>
  <c r="C78" i="38" a="1"/>
  <c r="C78" i="38" s="1"/>
  <c r="C77" i="38" a="1"/>
  <c r="C77" i="38" s="1"/>
  <c r="E77" i="38" s="1" a="1"/>
  <c r="E77" i="38" s="1"/>
  <c r="C76" i="38" a="1"/>
  <c r="C76" i="38" s="1"/>
  <c r="C75" i="38" a="1"/>
  <c r="C75" i="38" s="1"/>
  <c r="E74" i="38" a="1"/>
  <c r="E74" i="38" s="1"/>
  <c r="C74" i="38" a="1"/>
  <c r="C74" i="38" s="1"/>
  <c r="C73" i="38" a="1"/>
  <c r="C73" i="38" s="1"/>
  <c r="E73" i="38" s="1" a="1"/>
  <c r="E73" i="38" s="1"/>
  <c r="C72" i="38" a="1"/>
  <c r="C72" i="38" s="1"/>
  <c r="C71" i="38" a="1"/>
  <c r="C71" i="38" s="1"/>
  <c r="E70" i="38" a="1"/>
  <c r="E70" i="38" s="1"/>
  <c r="C70" i="38" a="1"/>
  <c r="C70" i="38" s="1"/>
  <c r="C69" i="38" a="1"/>
  <c r="C69" i="38" s="1"/>
  <c r="E69" i="38" s="1" a="1"/>
  <c r="E69" i="38" s="1"/>
  <c r="C68" i="38" a="1"/>
  <c r="C68" i="38" s="1"/>
  <c r="C67" i="38" a="1"/>
  <c r="C67" i="38" s="1"/>
  <c r="E66" i="38" a="1"/>
  <c r="E66" i="38" s="1"/>
  <c r="C66" i="38" a="1"/>
  <c r="C66" i="38" s="1"/>
  <c r="C65" i="38" a="1"/>
  <c r="C65" i="38" s="1"/>
  <c r="E65" i="38" s="1" a="1"/>
  <c r="E65" i="38" s="1"/>
  <c r="C64" i="38" a="1"/>
  <c r="C64" i="38" s="1"/>
  <c r="C63" i="38" a="1"/>
  <c r="C63" i="38" s="1"/>
  <c r="E62" i="38" a="1"/>
  <c r="E62" i="38" s="1"/>
  <c r="C62" i="38" a="1"/>
  <c r="C62" i="38" s="1"/>
  <c r="C61" i="38" a="1"/>
  <c r="C61" i="38" s="1"/>
  <c r="E61" i="38" s="1" a="1"/>
  <c r="E61" i="38" s="1"/>
  <c r="C60" i="38" a="1"/>
  <c r="C60" i="38" s="1"/>
  <c r="C59" i="38" a="1"/>
  <c r="C59" i="38" s="1"/>
  <c r="E58" i="38" a="1"/>
  <c r="E58" i="38" s="1"/>
  <c r="C58" i="38" a="1"/>
  <c r="C58" i="38" s="1"/>
  <c r="C57" i="38" a="1"/>
  <c r="C57" i="38" s="1"/>
  <c r="E57" i="38" s="1" a="1"/>
  <c r="E57" i="38" s="1"/>
  <c r="C56" i="38" a="1"/>
  <c r="C56" i="38" s="1"/>
  <c r="C55" i="38" a="1"/>
  <c r="C55" i="38" s="1"/>
  <c r="E54" i="38" a="1"/>
  <c r="E54" i="38" s="1"/>
  <c r="C54" i="38" a="1"/>
  <c r="C54" i="38" s="1"/>
  <c r="C53" i="38" a="1"/>
  <c r="C53" i="38" s="1"/>
  <c r="E53" i="38" s="1" a="1"/>
  <c r="E53" i="38" s="1"/>
  <c r="C52" i="38" a="1"/>
  <c r="C52" i="38" s="1"/>
  <c r="C51" i="38" a="1"/>
  <c r="C51" i="38" s="1"/>
  <c r="E50" i="38" a="1"/>
  <c r="E50" i="38" s="1"/>
  <c r="C50" i="38" a="1"/>
  <c r="C50" i="38" s="1"/>
  <c r="C49" i="38" a="1"/>
  <c r="C49" i="38" s="1"/>
  <c r="E49" i="38" s="1" a="1"/>
  <c r="E49" i="38" s="1"/>
  <c r="E42" i="38"/>
  <c r="D42" i="38"/>
  <c r="E41" i="38"/>
  <c r="D41" i="38"/>
  <c r="E40" i="38"/>
  <c r="D40" i="38"/>
  <c r="E39" i="38"/>
  <c r="D39" i="38"/>
  <c r="E38" i="38"/>
  <c r="D38" i="38"/>
  <c r="E6" i="38"/>
  <c r="E5" i="38"/>
  <c r="E4" i="38"/>
  <c r="E1" i="38"/>
  <c r="G41" i="37"/>
  <c r="F41" i="37"/>
  <c r="G40" i="37"/>
  <c r="F40" i="37"/>
  <c r="G39" i="37"/>
  <c r="F39" i="37"/>
  <c r="G38" i="37"/>
  <c r="F38" i="37"/>
  <c r="G37" i="37"/>
  <c r="F37" i="37"/>
  <c r="H12" i="15" a="1"/>
  <c r="H12" i="15" l="1"/>
  <c r="B86" i="37"/>
  <c r="B2" i="33"/>
  <c r="C2" i="32"/>
  <c r="R16" i="15" a="1"/>
  <c r="R16" i="15" s="1"/>
  <c r="R17" i="15" a="1"/>
  <c r="R17" i="15" s="1"/>
  <c r="R18" i="15" a="1"/>
  <c r="R18" i="15" s="1"/>
  <c r="R19" i="15" a="1"/>
  <c r="R19" i="15" s="1"/>
  <c r="R20" i="15" a="1"/>
  <c r="R20" i="15" s="1"/>
  <c r="R21" i="15" a="1"/>
  <c r="R21" i="15" s="1"/>
  <c r="R22" i="15" a="1"/>
  <c r="R22" i="15" s="1"/>
  <c r="R23" i="15" a="1"/>
  <c r="R23" i="15" s="1"/>
  <c r="R24" i="15" a="1"/>
  <c r="R24" i="15" s="1"/>
  <c r="R15" i="15" a="1"/>
  <c r="R15" i="15" s="1"/>
  <c r="J15" i="15" l="1"/>
  <c r="J16" i="15"/>
  <c r="J17" i="15"/>
  <c r="J18" i="15"/>
  <c r="K15" i="15"/>
  <c r="K16" i="15"/>
  <c r="K17" i="15"/>
  <c r="K18" i="15"/>
  <c r="N15" i="15"/>
  <c r="N16" i="15"/>
  <c r="N17" i="15"/>
  <c r="N18" i="15"/>
  <c r="S15" i="15"/>
  <c r="S16" i="15"/>
  <c r="S17" i="15"/>
  <c r="S18" i="15"/>
  <c r="J19" i="15"/>
  <c r="J20" i="15"/>
  <c r="J21" i="15"/>
  <c r="J22" i="15"/>
  <c r="J23" i="15"/>
  <c r="J24" i="15"/>
  <c r="K19" i="15"/>
  <c r="K20" i="15"/>
  <c r="K21" i="15"/>
  <c r="K22" i="15"/>
  <c r="K23" i="15"/>
  <c r="K24" i="15"/>
  <c r="N19" i="15"/>
  <c r="N20" i="15"/>
  <c r="N21" i="15"/>
  <c r="N22" i="15"/>
  <c r="N23" i="15"/>
  <c r="N24" i="15"/>
  <c r="S19" i="15"/>
  <c r="S20" i="15"/>
  <c r="S21" i="15"/>
  <c r="S22" i="15"/>
  <c r="S23" i="15"/>
  <c r="S24" i="15"/>
  <c r="C1" i="6"/>
  <c r="H3" i="15"/>
  <c r="H26" i="15" a="1"/>
  <c r="C60" i="37" l="1" a="1"/>
  <c r="C60" i="37" s="1"/>
  <c r="G60" i="37" s="1" a="1"/>
  <c r="G60" i="37" s="1"/>
  <c r="C59" i="37" a="1"/>
  <c r="C59" i="37" s="1"/>
  <c r="C58" i="37" a="1"/>
  <c r="C58" i="37" s="1"/>
  <c r="C56" i="37" a="1"/>
  <c r="C56" i="37" s="1"/>
  <c r="G56" i="37" s="1" a="1"/>
  <c r="G56" i="37" s="1"/>
  <c r="C55" i="37" a="1"/>
  <c r="C55" i="37" s="1"/>
  <c r="C54" i="37" a="1"/>
  <c r="C54" i="37" s="1"/>
  <c r="C52" i="37" a="1"/>
  <c r="C52" i="37" s="1"/>
  <c r="G52" i="37" s="1" a="1"/>
  <c r="G52" i="37" s="1"/>
  <c r="C50" i="37" a="1"/>
  <c r="C50" i="37" s="1"/>
  <c r="C51" i="37" a="1"/>
  <c r="C51" i="37" s="1"/>
  <c r="C48" i="37" a="1"/>
  <c r="C48" i="37" s="1"/>
  <c r="G48" i="37" s="1" a="1"/>
  <c r="G48" i="37" s="1"/>
  <c r="C46" i="37" a="1"/>
  <c r="C46" i="37" s="1"/>
  <c r="C47" i="37" a="1"/>
  <c r="C47" i="37" s="1"/>
  <c r="G47" i="37" s="1" a="1"/>
  <c r="G47" i="37" s="1"/>
  <c r="C84" i="37" a="1"/>
  <c r="C84" i="37" s="1"/>
  <c r="G84" i="37" s="1" a="1"/>
  <c r="G84" i="37" s="1"/>
  <c r="C83" i="37" a="1"/>
  <c r="C83" i="37" s="1"/>
  <c r="C82" i="37" a="1"/>
  <c r="C82" i="37" s="1"/>
  <c r="C64" i="37" a="1"/>
  <c r="C64" i="37" s="1"/>
  <c r="G64" i="37" s="1" a="1"/>
  <c r="G64" i="37" s="1"/>
  <c r="C63" i="37" a="1"/>
  <c r="C63" i="37" s="1"/>
  <c r="C62" i="37" a="1"/>
  <c r="C62" i="37" s="1"/>
  <c r="C80" i="37" a="1"/>
  <c r="C80" i="37" s="1"/>
  <c r="G80" i="37" s="1" a="1"/>
  <c r="G80" i="37" s="1"/>
  <c r="C79" i="37" a="1"/>
  <c r="C79" i="37" s="1"/>
  <c r="C78" i="37" a="1"/>
  <c r="C78" i="37" s="1"/>
  <c r="C76" i="37" a="1"/>
  <c r="C76" i="37" s="1"/>
  <c r="G76" i="37" s="1" a="1"/>
  <c r="G76" i="37" s="1"/>
  <c r="C75" i="37" a="1"/>
  <c r="C75" i="37" s="1"/>
  <c r="C74" i="37" a="1"/>
  <c r="C74" i="37" s="1"/>
  <c r="C68" i="37" a="1"/>
  <c r="C68" i="37" s="1"/>
  <c r="G68" i="37" s="1" a="1"/>
  <c r="G68" i="37" s="1"/>
  <c r="C67" i="37" a="1"/>
  <c r="C67" i="37" s="1"/>
  <c r="C66" i="37" a="1"/>
  <c r="C66" i="37" s="1"/>
  <c r="C72" i="37" a="1"/>
  <c r="C72" i="37" s="1"/>
  <c r="G72" i="37" s="1" a="1"/>
  <c r="G72" i="37" s="1"/>
  <c r="C71" i="37" a="1"/>
  <c r="C71" i="37" s="1"/>
  <c r="G71" i="37" s="1" a="1"/>
  <c r="G71" i="37" s="1"/>
  <c r="C70" i="37" a="1"/>
  <c r="C70" i="37" s="1"/>
  <c r="C63" i="39" a="1"/>
  <c r="C63" i="39" s="1"/>
  <c r="C61" i="39" a="1"/>
  <c r="C61" i="39" s="1"/>
  <c r="C60" i="39" a="1"/>
  <c r="C60" i="39" s="1"/>
  <c r="C62" i="39" a="1"/>
  <c r="C62" i="39" s="1"/>
  <c r="C87" i="39" a="1"/>
  <c r="C87" i="39" s="1"/>
  <c r="C85" i="39" a="1"/>
  <c r="C85" i="39" s="1"/>
  <c r="C88" i="39" a="1"/>
  <c r="C88" i="39" s="1"/>
  <c r="C86" i="39" a="1"/>
  <c r="C86" i="39" s="1"/>
  <c r="C58" i="39" a="1"/>
  <c r="C58" i="39" s="1"/>
  <c r="C56" i="39" a="1"/>
  <c r="C56" i="39" s="1"/>
  <c r="C57" i="39" a="1"/>
  <c r="C57" i="39" s="1"/>
  <c r="C55" i="39" a="1"/>
  <c r="C55" i="39" s="1"/>
  <c r="C73" i="39" a="1"/>
  <c r="C73" i="39" s="1"/>
  <c r="C71" i="39" a="1"/>
  <c r="C71" i="39" s="1"/>
  <c r="AR11" i="39" a="1"/>
  <c r="AR11" i="39" s="1"/>
  <c r="C72" i="39" a="1"/>
  <c r="C72" i="39" s="1"/>
  <c r="C70" i="39" a="1"/>
  <c r="C70" i="39" s="1"/>
  <c r="C68" i="39" a="1"/>
  <c r="C68" i="39" s="1"/>
  <c r="C66" i="39" a="1"/>
  <c r="C66" i="39" s="1"/>
  <c r="AR10" i="39" a="1"/>
  <c r="AR10" i="39" s="1"/>
  <c r="C67" i="39" a="1"/>
  <c r="C67" i="39" s="1"/>
  <c r="C65" i="39" a="1"/>
  <c r="C65" i="39" s="1"/>
  <c r="C50" i="39" a="1"/>
  <c r="C50" i="39" s="1"/>
  <c r="C53" i="39" a="1"/>
  <c r="C53" i="39" s="1"/>
  <c r="C51" i="39" a="1"/>
  <c r="C51" i="39" s="1"/>
  <c r="AR7" i="39" a="1"/>
  <c r="AR7" i="39" s="1"/>
  <c r="C52" i="39" a="1"/>
  <c r="C52" i="39" s="1"/>
  <c r="C77" i="39" a="1"/>
  <c r="C77" i="39" s="1"/>
  <c r="C75" i="39" a="1"/>
  <c r="C75" i="39" s="1"/>
  <c r="C78" i="39" a="1"/>
  <c r="C78" i="39" s="1"/>
  <c r="C76" i="39" a="1"/>
  <c r="C76" i="39" s="1"/>
  <c r="C97" i="39" a="1"/>
  <c r="C97" i="39" s="1"/>
  <c r="C95" i="39" a="1"/>
  <c r="C95" i="39" s="1"/>
  <c r="C98" i="39" a="1"/>
  <c r="C98" i="39" s="1"/>
  <c r="C96" i="39" a="1"/>
  <c r="C96" i="39" s="1"/>
  <c r="AR9" i="39" a="1"/>
  <c r="AR9" i="39" s="1"/>
  <c r="C83" i="39" a="1"/>
  <c r="C83" i="39" s="1"/>
  <c r="C82" i="39" a="1"/>
  <c r="C82" i="39" s="1"/>
  <c r="C80" i="39" a="1"/>
  <c r="C80" i="39" s="1"/>
  <c r="AR8" i="39" a="1"/>
  <c r="AR8" i="39" s="1"/>
  <c r="C81" i="39" a="1"/>
  <c r="C81" i="39" s="1"/>
  <c r="C92" i="39" a="1"/>
  <c r="C92" i="39" s="1"/>
  <c r="C90" i="39" a="1"/>
  <c r="C90" i="39" s="1"/>
  <c r="C93" i="39" a="1"/>
  <c r="C93" i="39" s="1"/>
  <c r="C91" i="39" a="1"/>
  <c r="C91" i="39" s="1"/>
  <c r="B76" i="38" a="1"/>
  <c r="B76" i="38" s="1"/>
  <c r="B74" i="38" a="1"/>
  <c r="B74" i="38" s="1"/>
  <c r="AQ8" i="38" a="1"/>
  <c r="AQ8" i="38" s="1"/>
  <c r="B75" i="38" a="1"/>
  <c r="B75" i="38" s="1"/>
  <c r="E75" i="38" s="1" a="1"/>
  <c r="E75" i="38" s="1"/>
  <c r="B73" i="38" a="1"/>
  <c r="B73" i="38" s="1"/>
  <c r="AQ7" i="38" a="1"/>
  <c r="AQ7" i="38" s="1"/>
  <c r="B52" i="38" a="1"/>
  <c r="B52" i="38" s="1"/>
  <c r="B50" i="38" a="1"/>
  <c r="B50" i="38" s="1"/>
  <c r="B51" i="38" a="1"/>
  <c r="B51" i="38" s="1"/>
  <c r="E51" i="38" s="1" a="1"/>
  <c r="E51" i="38" s="1"/>
  <c r="B49" i="38" a="1"/>
  <c r="B49" i="38" s="1"/>
  <c r="AQ11" i="38" a="1"/>
  <c r="AQ11" i="38" s="1"/>
  <c r="B68" i="38" a="1"/>
  <c r="B68" i="38" s="1"/>
  <c r="B66" i="38" a="1"/>
  <c r="B66" i="38" s="1"/>
  <c r="B67" i="38" a="1"/>
  <c r="B67" i="38" s="1"/>
  <c r="E67" i="38" s="1" a="1"/>
  <c r="E67" i="38" s="1"/>
  <c r="B65" i="38" a="1"/>
  <c r="B65" i="38" s="1"/>
  <c r="B56" i="38" a="1"/>
  <c r="B56" i="38" s="1"/>
  <c r="B54" i="38" a="1"/>
  <c r="B54" i="38" s="1"/>
  <c r="B55" i="38" a="1"/>
  <c r="B55" i="38" s="1"/>
  <c r="E55" i="38" s="1" a="1"/>
  <c r="E55" i="38" s="1"/>
  <c r="B53" i="38" a="1"/>
  <c r="B53" i="38" s="1"/>
  <c r="B64" i="38" a="1"/>
  <c r="B64" i="38" s="1"/>
  <c r="B62" i="38" a="1"/>
  <c r="B62" i="38" s="1"/>
  <c r="AQ10" i="38" a="1"/>
  <c r="AQ10" i="38" s="1"/>
  <c r="B63" i="38" a="1"/>
  <c r="B63" i="38" s="1"/>
  <c r="E63" i="38" s="1" a="1"/>
  <c r="E63" i="38" s="1"/>
  <c r="B61" i="38" a="1"/>
  <c r="B61" i="38" s="1"/>
  <c r="B60" i="38" a="1"/>
  <c r="B60" i="38" s="1"/>
  <c r="B58" i="38" a="1"/>
  <c r="B58" i="38" s="1"/>
  <c r="B59" i="38" a="1"/>
  <c r="B59" i="38" s="1"/>
  <c r="E59" i="38" s="1" a="1"/>
  <c r="E59" i="38" s="1"/>
  <c r="B57" i="38" a="1"/>
  <c r="B57" i="38" s="1"/>
  <c r="B72" i="38" a="1"/>
  <c r="B72" i="38" s="1"/>
  <c r="B70" i="38" a="1"/>
  <c r="B70" i="38" s="1"/>
  <c r="B71" i="38" a="1"/>
  <c r="B71" i="38" s="1"/>
  <c r="E71" i="38" s="1" a="1"/>
  <c r="E71" i="38" s="1"/>
  <c r="B69" i="38" a="1"/>
  <c r="B69" i="38" s="1"/>
  <c r="B88" i="38" a="1"/>
  <c r="B88" i="38" s="1"/>
  <c r="B86" i="38" a="1"/>
  <c r="B86" i="38" s="1"/>
  <c r="AQ9" i="38" a="1"/>
  <c r="AQ9" i="38" s="1"/>
  <c r="B87" i="38" a="1"/>
  <c r="B87" i="38" s="1"/>
  <c r="E87" i="38" s="1" a="1"/>
  <c r="E87" i="38" s="1"/>
  <c r="B85" i="38" a="1"/>
  <c r="B85" i="38" s="1"/>
  <c r="B80" i="38" a="1"/>
  <c r="B80" i="38" s="1"/>
  <c r="B78" i="38" a="1"/>
  <c r="B78" i="38" s="1"/>
  <c r="B79" i="38" a="1"/>
  <c r="B79" i="38" s="1"/>
  <c r="E79" i="38" s="1" a="1"/>
  <c r="E79" i="38" s="1"/>
  <c r="B77" i="38" a="1"/>
  <c r="B77" i="38" s="1"/>
  <c r="B84" i="38" a="1"/>
  <c r="B84" i="38" s="1"/>
  <c r="B82" i="38" a="1"/>
  <c r="B82" i="38" s="1"/>
  <c r="B83" i="38" a="1"/>
  <c r="B83" i="38" s="1"/>
  <c r="E83" i="38" s="1" a="1"/>
  <c r="E83" i="38" s="1"/>
  <c r="B81" i="38" a="1"/>
  <c r="B81" i="38" s="1"/>
  <c r="AS12" i="37" a="1"/>
  <c r="AS12" i="37" s="1"/>
  <c r="AS11" i="37" a="1"/>
  <c r="AS11" i="37" s="1"/>
  <c r="AS9" i="37" a="1"/>
  <c r="AS9" i="37" s="1"/>
  <c r="AS13" i="37" a="1"/>
  <c r="AS13" i="37" s="1"/>
  <c r="AS10" i="37" a="1"/>
  <c r="AS10" i="37" s="1"/>
  <c r="M19" i="15"/>
  <c r="L19" i="15" s="1"/>
  <c r="P19" i="15" a="1"/>
  <c r="P19" i="15" s="1"/>
  <c r="Q19" i="15" s="1"/>
  <c r="M18" i="15"/>
  <c r="L18" i="15" s="1"/>
  <c r="P18" i="15" a="1"/>
  <c r="P18" i="15" s="1"/>
  <c r="Q18" i="15" s="1"/>
  <c r="M17" i="15"/>
  <c r="L17" i="15" s="1"/>
  <c r="P17" i="15" a="1"/>
  <c r="P17" i="15" s="1"/>
  <c r="Q17" i="15" s="1"/>
  <c r="M16" i="15"/>
  <c r="L16" i="15" s="1"/>
  <c r="P16" i="15" a="1"/>
  <c r="P16" i="15" s="1"/>
  <c r="M15" i="15"/>
  <c r="L15" i="15" s="1"/>
  <c r="P15" i="15" a="1"/>
  <c r="P15" i="15" s="1"/>
  <c r="M24" i="15"/>
  <c r="L24" i="15" s="1"/>
  <c r="P24" i="15" a="1"/>
  <c r="P24" i="15" s="1"/>
  <c r="Q24" i="15" s="1"/>
  <c r="M23" i="15"/>
  <c r="L23" i="15" s="1"/>
  <c r="P23" i="15" a="1"/>
  <c r="P23" i="15" s="1"/>
  <c r="M22" i="15"/>
  <c r="L22" i="15" s="1"/>
  <c r="P22" i="15" a="1"/>
  <c r="P22" i="15" s="1"/>
  <c r="Q22" i="15" s="1"/>
  <c r="M21" i="15"/>
  <c r="L21" i="15" s="1"/>
  <c r="P21" i="15" a="1"/>
  <c r="P21" i="15" s="1"/>
  <c r="M20" i="15"/>
  <c r="L20" i="15" s="1"/>
  <c r="P20" i="15" a="1"/>
  <c r="P20" i="15" s="1"/>
  <c r="H26" i="15"/>
  <c r="F58" i="39" l="1" a="1"/>
  <c r="F58" i="39" s="1"/>
  <c r="F98" i="39" a="1"/>
  <c r="F98" i="39" s="1"/>
  <c r="F88" i="39" a="1"/>
  <c r="F88" i="39" s="1"/>
  <c r="G63" i="37" a="1"/>
  <c r="G63" i="37" s="1"/>
  <c r="F72" i="39" a="1"/>
  <c r="F72" i="39" s="1"/>
  <c r="G55" i="37" a="1"/>
  <c r="G55" i="37" s="1"/>
  <c r="F62" i="39" a="1"/>
  <c r="F62" i="39" s="1"/>
  <c r="G67" i="37" a="1"/>
  <c r="G67" i="37" s="1"/>
  <c r="F77" i="39" a="1"/>
  <c r="F77" i="39" s="1"/>
  <c r="G51" i="37" a="1"/>
  <c r="G51" i="37" s="1"/>
  <c r="F57" i="39" a="1"/>
  <c r="F57" i="39" s="1"/>
  <c r="G75" i="37" a="1"/>
  <c r="G75" i="37" s="1"/>
  <c r="F87" i="39" a="1"/>
  <c r="F87" i="39" s="1"/>
  <c r="F68" i="39" a="1"/>
  <c r="F68" i="39" s="1"/>
  <c r="G83" i="37" a="1"/>
  <c r="G83" i="37" s="1"/>
  <c r="F97" i="39" a="1"/>
  <c r="F97" i="39" s="1"/>
  <c r="G59" i="37" a="1"/>
  <c r="G59" i="37" s="1"/>
  <c r="F67" i="39" a="1"/>
  <c r="F67" i="39" s="1"/>
  <c r="F83" i="39" a="1"/>
  <c r="F83" i="39" s="1"/>
  <c r="F82" i="39" a="1"/>
  <c r="F82" i="39" s="1"/>
  <c r="G79" i="37" a="1"/>
  <c r="G79" i="37" s="1"/>
  <c r="F92" i="39" a="1"/>
  <c r="F92" i="39" s="1"/>
  <c r="F52" i="39" a="1"/>
  <c r="F52" i="39" s="1"/>
  <c r="E88" i="38" a="1"/>
  <c r="E88" i="38" s="1"/>
  <c r="E64" i="38" a="1"/>
  <c r="E64" i="38" s="1"/>
  <c r="E56" i="38" a="1"/>
  <c r="E56" i="38" s="1"/>
  <c r="E80" i="38" a="1"/>
  <c r="E80" i="38" s="1"/>
  <c r="E76" i="38" a="1"/>
  <c r="E76" i="38" s="1"/>
  <c r="Q20" i="15"/>
  <c r="Q23" i="15"/>
  <c r="Q16" i="15"/>
  <c r="Q21" i="15"/>
  <c r="Q15" i="15"/>
  <c r="F63" i="39" l="1" a="1"/>
  <c r="F63" i="39" s="1"/>
  <c r="F53" i="39" a="1"/>
  <c r="F53" i="39" s="1"/>
  <c r="F78" i="39" a="1"/>
  <c r="F78" i="39" s="1"/>
  <c r="F73" i="39" a="1"/>
  <c r="F73" i="39" s="1"/>
  <c r="F93" i="39" a="1"/>
  <c r="F93" i="39" s="1"/>
  <c r="E60" i="38" a="1"/>
  <c r="E60" i="38" s="1"/>
  <c r="E72" i="38" a="1"/>
  <c r="E72" i="38" s="1"/>
  <c r="E84" i="38" a="1"/>
  <c r="E84" i="38" s="1"/>
  <c r="E52" i="38" a="1"/>
  <c r="E52" i="38" s="1"/>
  <c r="E68" i="38" a="1"/>
  <c r="E68" i="38" s="1"/>
  <c r="D8" i="6"/>
  <c r="D6" i="6"/>
  <c r="D9" i="6"/>
  <c r="D7" i="6"/>
  <c r="D5" i="6"/>
  <c r="E9" i="6"/>
  <c r="E8" i="6"/>
  <c r="E6" i="6"/>
  <c r="E5" i="6"/>
  <c r="E7" i="6"/>
  <c r="F5" i="6" l="1"/>
  <c r="G39" i="39" s="1"/>
  <c r="F7" i="6"/>
  <c r="G41" i="39" s="1"/>
  <c r="F8" i="6"/>
  <c r="G42" i="39" s="1"/>
  <c r="F9" i="6"/>
  <c r="G43" i="39" s="1"/>
  <c r="F6" i="6"/>
  <c r="G40" i="39" s="1"/>
  <c r="H39" i="37" l="1"/>
  <c r="F40" i="38"/>
  <c r="H38" i="37"/>
  <c r="F39" i="38"/>
  <c r="H41" i="37"/>
  <c r="F42" i="38"/>
  <c r="H40" i="37"/>
  <c r="F41" i="38"/>
  <c r="H37" i="37"/>
  <c r="F38"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Alec Griffiths</author>
  </authors>
  <commentList>
    <comment ref="M14" authorId="0" shapeId="0" xr:uid="{C5D597F0-69EB-4538-ABF0-24B1B5893801}">
      <text>
        <r>
          <rPr>
            <b/>
            <sz val="9"/>
            <color rgb="FF000000"/>
            <rFont val="Tahoma"/>
            <family val="2"/>
          </rPr>
          <t>Alec Griffiths:</t>
        </r>
        <r>
          <rPr>
            <sz val="9"/>
            <color rgb="FF000000"/>
            <rFont val="Tahoma"/>
            <family val="2"/>
          </rPr>
          <t xml:space="preserve">
</t>
        </r>
        <r>
          <rPr>
            <sz val="9"/>
            <color rgb="FF000000"/>
            <rFont val="Tahoma"/>
            <family val="2"/>
          </rPr>
          <t>Weighted score</t>
        </r>
      </text>
    </comment>
    <comment ref="N14" authorId="0" shapeId="0" xr:uid="{0ABFCAE7-CD00-40D6-8A60-B1170854B6EE}">
      <text>
        <r>
          <rPr>
            <b/>
            <sz val="9"/>
            <color rgb="FF000000"/>
            <rFont val="Tahoma"/>
            <family val="2"/>
          </rPr>
          <t>Alec Griffiths:</t>
        </r>
        <r>
          <rPr>
            <sz val="9"/>
            <color rgb="FF000000"/>
            <rFont val="Tahoma"/>
            <family val="2"/>
          </rPr>
          <t xml:space="preserve">
</t>
        </r>
        <r>
          <rPr>
            <sz val="9"/>
            <color rgb="FF000000"/>
            <rFont val="Tahoma"/>
            <family val="2"/>
          </rPr>
          <t>Max Weighted score</t>
        </r>
      </text>
    </comment>
    <comment ref="K15" authorId="0" shapeId="0" xr:uid="{5A727948-0781-45F3-9529-D36659C4C67B}">
      <text>
        <r>
          <rPr>
            <b/>
            <sz val="9"/>
            <color rgb="FF000000"/>
            <rFont val="Tahoma"/>
            <family val="2"/>
          </rPr>
          <t>Alec Griffiths:</t>
        </r>
        <r>
          <rPr>
            <sz val="9"/>
            <color rgb="FF000000"/>
            <rFont val="Tahoma"/>
            <family val="2"/>
          </rPr>
          <t xml:space="preserve">
</t>
        </r>
        <r>
          <rPr>
            <sz val="9"/>
            <color rgb="FF000000"/>
            <rFont val="Tahoma"/>
            <family val="2"/>
          </rPr>
          <t>Answer score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4" authorId="0" shapeId="0" xr:uid="{4883CCBD-D861-42C3-9C5A-E72A16C71C74}">
      <text>
        <r>
          <rPr>
            <sz val="11"/>
            <color theme="1"/>
            <rFont val="Noto Sans Medium"/>
            <family val="2"/>
          </rPr>
          <t>======
ID#AAABQSEfpKA
Alec Griffiths    (2024-06-25 11:34:25)
Max weighted score</t>
        </r>
      </text>
    </comment>
    <comment ref="E4" authorId="0" shapeId="0" xr:uid="{602DD7A4-FA55-4CAE-9774-0243981151D7}">
      <text>
        <r>
          <rPr>
            <sz val="11"/>
            <color theme="1"/>
            <rFont val="Noto Sans Medium"/>
            <family val="2"/>
          </rPr>
          <t>======
ID#AAABQSEfpKI
Alec Griffiths    (2024-06-25 11:34:25)
Weighted score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<sst xmlns="http://schemas.openxmlformats.org/spreadsheetml/2006/main" count="594" uniqueCount="284">
  <si>
    <t>About</t>
  </si>
  <si>
    <t>Key Points</t>
  </si>
  <si>
    <t>Each question has five pre-defined answers, each with a detailed description relating to people, process, technology, and content.</t>
  </si>
  <si>
    <t>Respondents can provide additional free-form text for each question to offer explanations, justifications, or links to further information.</t>
  </si>
  <si>
    <t>Technical</t>
  </si>
  <si>
    <t>This spreadsheet is designed for use with Microsoft Excel 2021 or higher; data validation (answer drop-down choices) will not work with Google Sheets.</t>
  </si>
  <si>
    <t>Best viewed at a resolution of 1920x1080; display scaling may need adjustment to fit the workbook on a single screen.</t>
  </si>
  <si>
    <t>Scoring Metric Method</t>
  </si>
  <si>
    <t>4) Use the comment field to provide feedback on the questions and answers</t>
  </si>
  <si>
    <t>ID</t>
  </si>
  <si>
    <t>Theme</t>
  </si>
  <si>
    <t>Description</t>
  </si>
  <si>
    <t>Score</t>
  </si>
  <si>
    <t>WMS</t>
  </si>
  <si>
    <t>WSC</t>
  </si>
  <si>
    <t>Culture</t>
  </si>
  <si>
    <t>Support</t>
  </si>
  <si>
    <t>Policy</t>
  </si>
  <si>
    <t>Resourcing</t>
  </si>
  <si>
    <t>Use</t>
  </si>
  <si>
    <t>Weighting</t>
  </si>
  <si>
    <t>Question</t>
  </si>
  <si>
    <t>Explanation</t>
  </si>
  <si>
    <t>AS</t>
  </si>
  <si>
    <t>MWS</t>
  </si>
  <si>
    <t>QID</t>
  </si>
  <si>
    <t>WS</t>
  </si>
  <si>
    <t>Answer</t>
  </si>
  <si>
    <t>Yes</t>
  </si>
  <si>
    <t>QSlicer</t>
  </si>
  <si>
    <t>Question:</t>
  </si>
  <si>
    <t>Your comment</t>
  </si>
  <si>
    <t>Promotes awareness, understanding, and valuing of FAIR data practices among staff.</t>
  </si>
  <si>
    <t>Ensures staff have guidance, training, and resources to implement FAIR data practices.</t>
  </si>
  <si>
    <t>Establishes clear guidelines for data governance, privacy, and compliance.</t>
  </si>
  <si>
    <t>Provides necessary funding and personnel to sustain FAIR data practices.</t>
  </si>
  <si>
    <t>Limited formal discussion platforms, infrequent and informal discussions, limited collaboration.</t>
  </si>
  <si>
    <t>Occasional informal discussions on data sharing, lacking regularity and formal support.</t>
  </si>
  <si>
    <t>Established formal forums with defined objectives, supported by management and tools.</t>
  </si>
  <si>
    <t>Active communities with widespread participation, metrics, and dedicated resources.</t>
  </si>
  <si>
    <t>Communities fully integrated into culture and strategy, with continuous support and innovation.</t>
  </si>
  <si>
    <t>No guidance materials or training programs available for FAIR implementation.</t>
  </si>
  <si>
    <t>Limited guidance materials and training programs exist, but are hard to access and not comprehensive.</t>
  </si>
  <si>
    <t>Highly comprehensive guidance materials and training programs are available, covering all aspects thoroughly.</t>
  </si>
  <si>
    <t>Some guidance materials and training programs are available, but don't cover all aspects of FAIR.</t>
  </si>
  <si>
    <t>Comprehensive guidance materials and training programs are available and cover most aspects of FAIR.</t>
  </si>
  <si>
    <t>Requires robust infrastructure and tools for data findability, accessibility, interoperability and reusability.</t>
  </si>
  <si>
    <t>Individual team members are responsible for their own data management processes</t>
  </si>
  <si>
    <t>Individual teams  are responsible for their own data management processes</t>
  </si>
  <si>
    <t>There is a named data manager for the program</t>
  </si>
  <si>
    <t>There is a named and dedicated data manager for the program</t>
  </si>
  <si>
    <t>There is a named and dedicated data manager for the program resourced to support all program members</t>
  </si>
  <si>
    <t>No formal efforts to build trust or resolve differences.</t>
  </si>
  <si>
    <t>Basic awareness of the need to build trust and address differences.</t>
  </si>
  <si>
    <t>Formal processes to build trust and resolve differences are defined.</t>
  </si>
  <si>
    <t>Systematic management and measurement of trust-building efforts and resolution processes.</t>
  </si>
  <si>
    <t>Continuous improvement in building trust and resolving differences.</t>
  </si>
  <si>
    <t>Best Answer</t>
  </si>
  <si>
    <t>Title</t>
  </si>
  <si>
    <t>Version</t>
  </si>
  <si>
    <t>Attribute</t>
  </si>
  <si>
    <t>Data</t>
  </si>
  <si>
    <t>Q8</t>
  </si>
  <si>
    <t>No budget or plan for any tools or services</t>
  </si>
  <si>
    <t>Budget has been allocated, no planned implementation.</t>
  </si>
  <si>
    <t>Budget and plan for all tools and services</t>
  </si>
  <si>
    <t>Q9</t>
  </si>
  <si>
    <t>No budget for FAIR technical roles.</t>
  </si>
  <si>
    <t>Q4</t>
  </si>
  <si>
    <t>Q2</t>
  </si>
  <si>
    <t>Q6</t>
  </si>
  <si>
    <t>Q1</t>
  </si>
  <si>
    <t>Q7</t>
  </si>
  <si>
    <t>Q5</t>
  </si>
  <si>
    <t>FAIR data management guidance is not integrated into daily workflows.</t>
  </si>
  <si>
    <t>Guidance exists but is rarely integrated into daily workflows.</t>
  </si>
  <si>
    <t>Some aspects of FAIR data guidance are integrated into workflows, but not consistently.</t>
  </si>
  <si>
    <t>Most aspects of FAIR data guidance are well-integrated into daily workflows.</t>
  </si>
  <si>
    <t>FAIR data guidance is fully integrated into workflows, ensuring adherence to best practices.</t>
  </si>
  <si>
    <t>Q10</t>
  </si>
  <si>
    <t>There are no procedures or roles assigned to address policy conflicts.</t>
  </si>
  <si>
    <t>There is a role assigned to address policy conflicts.</t>
  </si>
  <si>
    <t>There are procedures and roles assigned to address policy conflicts</t>
  </si>
  <si>
    <t>The investment policies and regulatory areas are well understood and there are no foreseen conflicts.</t>
  </si>
  <si>
    <t>The are no conflicts of policy and regulatory for this investment</t>
  </si>
  <si>
    <t>Q3</t>
  </si>
  <si>
    <t>The investment does not handle Personally Identifiable Information (PII)</t>
  </si>
  <si>
    <t>Data that is collected that relates to individual persons will not be published as part of this investment</t>
  </si>
  <si>
    <t>Only aggregated data will be shared to preserve data privacy</t>
  </si>
  <si>
    <t>Data collected is only shared on request according to access and privacy anonymisation policy</t>
  </si>
  <si>
    <t>Non personal data and pseudonymised data will be shared according to PII policy</t>
  </si>
  <si>
    <t>Question detail</t>
  </si>
  <si>
    <t>Who is responsible for FAIR data management within the investment?</t>
  </si>
  <si>
    <t>How is the importance of FAIR data sharing communicated within the investment?</t>
  </si>
  <si>
    <t>How will the investment drive FAIR data outcomes that mitigate for data sharing and data privacy regulations.</t>
  </si>
  <si>
    <t>How well-integrated is the FAIR data management guidance into the daily workflows of your project?</t>
  </si>
  <si>
    <t>Are there communities of practice or forums where your investment members can discuss data management practices and challenges?</t>
  </si>
  <si>
    <t>How accessible and comprehensive are the guidance materials and training programmes for FAIR implementation in your project?</t>
  </si>
  <si>
    <t>To what extent has the implementation, use of, and support for data services and tools for; data hosting, data catalogue, reference data management, data modelling,  retention and archiving (beyond investment completion) been budgeted for and planned into the investment?</t>
  </si>
  <si>
    <t>How does investment plan to resolve conflicts between internal data policies and external regulatory, ethical, or privacy requirements?</t>
  </si>
  <si>
    <t>FAIR Data sharing requests are handled by a data management office</t>
  </si>
  <si>
    <t>FAIR Data sharing and approval policies are available to all program members</t>
  </si>
  <si>
    <t>FAIR Data sharing requirements are shared with team members as part of their deliverables</t>
  </si>
  <si>
    <t>The benefits of FAIR data sharing are communicated to all project members</t>
  </si>
  <si>
    <t>FAIR Data sharing initiatives recognised and celebrated within the program</t>
  </si>
  <si>
    <t xml:space="preserve">How will the investment deal with personally identifiable information (PII), so that data privacy is managed with regulatory compliance and FAIR data outcomes are achieved for the project?  Often there are technical work arounds to achieve protection of PII whilst still making data FAIR e.g. pseudonymisation. Care should be taken to ensure that anonymization techniques do not degrade the scientific value from that of the data being anonymised. </t>
  </si>
  <si>
    <t>How will the investment build trust and resolve differences in FAIR data standards and policies among its members?</t>
  </si>
  <si>
    <t>Norm Score</t>
  </si>
  <si>
    <t>Best answer Explanation</t>
  </si>
  <si>
    <t>Answer +1</t>
  </si>
  <si>
    <t>Anser +1 Explanation</t>
  </si>
  <si>
    <t>Initial</t>
  </si>
  <si>
    <t>Managed</t>
  </si>
  <si>
    <t>Defined</t>
  </si>
  <si>
    <t>Quantitatively Managed</t>
  </si>
  <si>
    <t>Optimizing</t>
  </si>
  <si>
    <t>Level 1</t>
  </si>
  <si>
    <t>Level 2</t>
  </si>
  <si>
    <t>Level 3</t>
  </si>
  <si>
    <t>Level 4</t>
  </si>
  <si>
    <t>Level 5</t>
  </si>
  <si>
    <t>Level</t>
  </si>
  <si>
    <t>Value</t>
  </si>
  <si>
    <t>5) Use the slice box to work through all questions</t>
  </si>
  <si>
    <t>6) View and print the results on the results page.</t>
  </si>
  <si>
    <t>Scoring is based on a 1-5 scale for each answer, with equal weighting for each question.</t>
  </si>
  <si>
    <t>Your name:</t>
  </si>
  <si>
    <t>Your email address:</t>
  </si>
  <si>
    <t>Delta (current row to next row)</t>
  </si>
  <si>
    <t>Strategy Satement</t>
  </si>
  <si>
    <t xml:space="preserve">People: Allocate time in the project plan so team members can participate in communities of practice, at the beginning of the project.
Process: Set up a monthly team meeting to share best practices, success stories and challenges so the team can learn from each other, by 31-Jan-2025.
Technology: Train superusers on use of your collaborative tools so they can encourage their peers to engage more with the tools, during the 1st month of the project.
Technology: Agree and use metrics to assess enageament with the tools, at the beginning of the project.
Content: Gather, review and share feedback on communities of practice every 4 months so the team can focus on the most beenficial communties of practice.
</t>
  </si>
  <si>
    <t xml:space="preserve">Content and Technology: Create FAIR implementation training materials and host them online (e.g. CABI Academy platform, internal wiki, Sharepoint) so that the team has easy access to regularly refresh their skillsets, by 03-Mar-2025.
Process and People: Design and run a training program covering FAIR principles so the team have a stong fundamental understanding of FAIR by by 03-Mar-2025.
</t>
  </si>
  <si>
    <t>Technology: Budget and implement GARDIAN as the data catalogue for the project to ensure long term access to the dataset, by 05-Jan-2025</t>
  </si>
  <si>
    <t>People: Create a budgeted role to manage dataset retention and archiving metadata to make it easier to use the datset beyond the lifetime of the project by 02-Feb-2025
Create a budgeted role to develop the unique resource identifier strategy for the project to increase the interopabality of the dataset, by 03-Mar-2025</t>
  </si>
  <si>
    <t>Organisation:</t>
  </si>
  <si>
    <t>Completed by:</t>
  </si>
  <si>
    <t>email:</t>
  </si>
  <si>
    <t>Note: Maturity levels represent the lowest scoreing answer within a theme</t>
  </si>
  <si>
    <t>Note: Percentages relate to the potential maximum score across all questions in a theme and do not relate to the maturity level.</t>
  </si>
  <si>
    <t>Header</t>
  </si>
  <si>
    <t>Your answer:</t>
  </si>
  <si>
    <t>Progresssion:</t>
  </si>
  <si>
    <t>There are likely to be conflicting data standards used within any investment and between contributing members. Does investment centre data policy conflict with CGIAR Open and FAIR Data Assets Policy and if so how will this be resolved?</t>
  </si>
  <si>
    <t>Q2 Total</t>
  </si>
  <si>
    <t>Q4 Total</t>
  </si>
  <si>
    <t>Q6 Total</t>
  </si>
  <si>
    <t>Q10 Total</t>
  </si>
  <si>
    <t>Q1 Total</t>
  </si>
  <si>
    <t>Q9 Total</t>
  </si>
  <si>
    <t>Q3 Total</t>
  </si>
  <si>
    <t>Q5 Total</t>
  </si>
  <si>
    <t>Q7 Total</t>
  </si>
  <si>
    <t>Q8 Total</t>
  </si>
  <si>
    <t>Grand Total</t>
  </si>
  <si>
    <t>The FAIR data manger should ideally have:
• Data expertise - Be a data practitioner themselves
• Domain Knowledge - pertinent to the investment
• Authority - To make decisions pertaining to data management</t>
  </si>
  <si>
    <t>Have the required tools and services, needed for FAIR data delivery, been budgeted for and have planned implementations?
• Access controlled data hosting for project datasets
• Data catalogue for publishing datasets records
• Reference data management to source and manage controlled vocabularies
• Data modelling service and capabilities for reusing and developing common schema
• Data retention and archiving</t>
  </si>
  <si>
    <t>• People: The investment proposal has budgeted roles responsible for four of the following: unique resource identifier strategy, metadata for depositing a dataset, format readable by machines as well as humans, entitlement to use metadata, dataset retention and archiving metadata, use of controlled vocabularies.</t>
  </si>
  <si>
    <t>• People: Data management tasks are performed informally by various staff members without clear designation.
• Process: No defined processes for data management; practices are inconsistent and reactive.
• Technology: Minimal use of technology to support data management; reliance on basic tools without coordination.
• Content: Limited documentation or guidelines for data management; practices are undocumented and unstructured.</t>
  </si>
  <si>
    <t>• People: Basic roles such as Data Stewards or Data Managers begin to emerge but lack formal definition. 
• Process: Initial processes are developed to manage data-related tasks, but they are not consistently applied.
• Technology: Introduction of some tools and technologies to assist in data management, but usage is sporadic.
• Content: Limited documentation of roles and their responsibilities; some guidelines are created but are not comprehensive.</t>
  </si>
  <si>
    <t>• People: Clear definition and documentation of roles and responsibilities. Dedicated staff for key roles, supported by initial training and resources.
• Process: Policies and procedures are developed and documented to align with FAIR principles.
• Technology: Implementation of specific tools and technologies to support data management roles.
• Content: Comprehensive documentation of roles, responsibilities, and procedures; initial training materials are developed and distributed.</t>
  </si>
  <si>
    <t>• People: Team members are unaware of how to address policy conflicts. 
• Process: No procedures in place to handle conflicts. 
• Technology: No tools or systems to support conflict resolution. 
• Content: No documentation or guidelines on addressing policy conflicts.</t>
  </si>
  <si>
    <t>• People: Awareness of procedures is limited and inconsistent among team members. 
• Process: Basic procedures are not uniformly followed. 
• Technology: Tools exist but are not effectively used. 
• Content: Documentation is basic and not comprehensive.</t>
  </si>
  <si>
    <t>• People: Team members are somewhat aware of procedures. 
• Process: Formal procedures are in place but lack comprehensiveness. 
• Technology: Some tools are used, but not optimally. 
• Content: Documentation covers most conflicts but lacks depth.</t>
  </si>
  <si>
    <t>• People: Team members are well-informed and follow procedures consistently. 
• Process: Comprehensive procedures are in place and reviewed periodically. 
• Technology: Effective tools support the procedures. 
• Content: Detailed documentation is available and regularly updated.</t>
  </si>
  <si>
    <t>• People: All team members are fully trained and follow procedures diligently. 
• Process: Updated procedures are consistently applied and reviewed. 
• Technology: Advanced tools support seamless application of procedures. 
• Content: Extensive and regularly updated documentation and training materials are available.</t>
  </si>
  <si>
    <t>• People: Team members are largely unaware of the benefits of data sharing.
• Process: Communication is ad hoc and unstructured.
• Technology: Minimal or no use of communication tools to promote data sharing.
• Content: No centralized message or strategy regarding the importance of data sharing.</t>
  </si>
  <si>
    <t>• People: Growing awareness of data sharing, but understanding remains inconsistent.
• Process: Sporadic communication efforts without a coherent strategy.
• Technology: Limited use of communication channels to highlight data sharing.
• Content: Mixed messages about the importance of data sharing, leading to confusion.</t>
  </si>
  <si>
    <t>• People: Increased awareness and understanding of data sharing among employees.
• Process: Regular communication through emails, newsletters, and meetings.
• Technology: Use of established communication platforms to promote data sharing.
• Content: Clear and consistent messaging about the importance of data sharing as part of a defined strategy.</t>
  </si>
  <si>
    <t>• People: High engagement and participation in data sharing.
• Process: Systematic and proactive communication with regular updates and campaigns.
• Technology: Multiple channels, including digital platforms, social media, and internal events, are utilized.
• Content: Metrics assess communication effectiveness; feedback mechanisms refine strategies.</t>
  </si>
  <si>
    <t>• People: Not applicable
• Process: No formal procedures for identifying or managing PII.
• Technology: Not applicable
• Content:The PII for this project is unknown</t>
  </si>
  <si>
    <t>• People: Not applicable
• Process: No formal procedures for identifying or managing PII.- Data handling practices are generic and not tailored to privacy concerns.
• Technology: Not applicable
• Content: The PII for this project is known.</t>
  </si>
  <si>
    <t xml:space="preserve">• People: Not applicable
• Process: No formal procedures for identifying or managing PII.- Data handling practices are generic and not tailored to privacy concerns.
• Technology: Not applicable
• Content: Only aggregated data is published.   </t>
  </si>
  <si>
    <t>• People: Investment members are knowledgeable in privacy policies and anonymisation techniques.
• Process: There is a formal process to request anonymised PII data
• Technology: Tools and techniques available for data anonymisation and controlled access.
• Content: Dataset content is safely published and PII privacy concerns are met.</t>
  </si>
  <si>
    <t>• People: Investment members have expertise in data privacy, pseudonymisation, and regulatory compliance.
• Process: Pseudonymisation data can be downloaded from the publically avaialble hosting platform 
• Technology: Tools and techniques available for pseudonymisation, data tracking, and privacy protection.
• Content: Dataset content is safely published and PII privacy concerns are met.</t>
  </si>
  <si>
    <t>• People: Consortium members work independently without collaboration.  
• Process: No processes in place to address conflicts or build trust.  
• Technology: Lack of shared platforms or tools. 
• Content: Inconsistent data standards and documentation practices.</t>
  </si>
  <si>
    <t>• People: Informal communication channels established.  
• Process: Initial efforts to identify and discuss differences.  
• Technology: Basic tools for collaboration introduced.  
• Content: Beginning to align data standards, but inconsistencies remain.</t>
  </si>
  <si>
    <t>• People: Strong collaborative culture with clearly defined roles.  
• Process: Metrics and KPIs to evaluate trust and conflict resolution effectiveness.  
• Technology: Advanced integrated systems for data management.  
• Content: Fully harmonised data standards, with regular audits and updates.</t>
  </si>
  <si>
    <t>• People: High level of trust and cooperation; active engagement from all members.  
• Process: Continuous feedback loops and refinement of processes.  
• Technology: Cutting-edge collaborative tools and platforms.  
• Content: Seamless integration of data standards, proactive adaptation to new challenges.</t>
  </si>
  <si>
    <t xml:space="preserve">• People: Team members are not aware of or do not follow FAIR data management practices in their daily activities.
• Process: No processes or mechanisms are in place to integrate FAIR principles into daily workflows.
• Technology: There are no tools or systems in use to support the integration of FAIR data management practices.
• Content: Absence of any guidelines, reminders, or resources that promote FAIR data management in daily activities.
</t>
  </si>
  <si>
    <t xml:space="preserve">• People: Team members occasionally receive reminders about FAIR data management, but these are infrequent and not part of regular routines.
• Process: Minimal consideration for integrating FAIR principles, leading to sporadic and inconsistent application of best practices.
• Technology: Limited tools are available, and those that exist are rarely used or referred to by team members.
• Content: Basic guidance materials are available but not regularly consulted or embedded in everyday tasks.
</t>
  </si>
  <si>
    <t xml:space="preserve">• People: All team members consistently follow well-established FAIR data management practices as part of their daily routines.
• Process: Detailed plans and continuous monitoring ensure that FAIR principles are seamlessly integrated into all activities.
• Technology: Advanced tools, including automated data validation and real-time feedback systems, support the full integration of FAIR practices.
• Content: Extensive and up-to-date guidance materials, automated tools, and continuous training ensure complete and seamless adherence to FAIR principles in all workflows.
</t>
  </si>
  <si>
    <t>• People: Investment members rarely collaborate or discuss data sharing practices.
• Process: No structured support for data sharing discussions.
• Technology: Limited or no use of collaborative tools.
• Content: Minimal exchange of knowledge and best practices, leading to isolated efforts.</t>
  </si>
  <si>
    <t>• People: High level of engagement and participation in communities of practice.
• Process: Regular sharing of best practices, success stories, and challenges.
• Technology: Dedicated resources, such as facilitators or coordinators, and metrics for measuring engagement.
• Content: Continuous improvement based on feedback and metrics.</t>
  </si>
  <si>
    <t xml:space="preserve">• People: Team members lack access to any guidance or training, leaving them uninformed about FAIR principles.
• Process: No processes are in place to develop or disseminate training materials or guidance.
• Technology: There are no technological resources (e.g., online platforms, repositories) available to provide guidance or training.
• Content: Absence of any content related to FAIR implementation, resulting in no support or direction for team members.
</t>
  </si>
  <si>
    <t xml:space="preserve">• People: Team members have minimal support, with only a few members potentially having outdated or hard-to-access resources.
• Process: Basic resources are available, but there is no structured process for their distribution or use.
• Technology: Limited use of technology, such as outdated documents stored in an inaccessible format, with no central repository.
• Content: Resources provided are not comprehensive, covering only basic aspects of data management without addressing the full scope of FAIR principles.
</t>
  </si>
  <si>
    <t xml:space="preserve">• People: Several team members have access to basic training and resources, but significant knowledge gaps remain.
• Process: Initial processes are in place for providing some training and guidance, but they lack depth and coverage.
• Technology: Some online resources and occasional webinars are available, but the technological support is not fully developed.
• Content: Available materials cover key aspects of FAIR implementation but fail to address critical areas like advanced metadata standards and long-term stewardship.
</t>
  </si>
  <si>
    <t xml:space="preserve">• People: Most team members have access to comprehensive training and resources, with minor gaps.
• Process: Structured programs, including regular workshops and detailed training plans, are in place and well-followed.
• Technology: Advanced technological tools such as online portals with extensive documentation and video tutorials are utilised effectively.
• Content: Detailed guides, extensive documentation, and training materials cover most aspects of FAIR implementation, providing robust support for team members.
</t>
  </si>
  <si>
    <t xml:space="preserve">• People: All team members are fully supported with extensive training programs and continuous upskilling opportunities.
• Process: Well-defined and regularly updated processes ensure continuous improvement and adherence to FAIR principles.
• Technology: A dedicated training platform, interactive tutorials, and real-time updates via an online portal provide comprehensive technological support.
• Content: Thorough and detailed content, including step-by-step implementation guides, interactive tutorials, and a continuous support helpdesk, ensures all aspects of FAIR implementation are covered, facilitating successful and consistent application.
</t>
  </si>
  <si>
    <t>• People: N/A
• Process: N/A
• Technology: The investment proposal has no budget or plan specified for the implementation, use of, or support for data services and tools.
• Content: N/A</t>
  </si>
  <si>
    <t xml:space="preserve">• People: N/A
• Process: N/A
• Technology: The investment proposal has a budget allowance for data services and tools, but no specific plan for their implementation, use, or support.
• Content: N/A
</t>
  </si>
  <si>
    <t xml:space="preserve">• People: The investment proposal has no budget allocated for recognised roles responsible for metadata management.
• Process: N/A
• Technology: N/A
• Content: N/A
</t>
  </si>
  <si>
    <t>• People: The investment proposal includes a budget for metadata responsibilities but does not specify the roles responsible for them.
• Process: N/A
• Technology: N/A
• Content: N/A</t>
  </si>
  <si>
    <t>• People: The investment proposal has budgeted roles responsible for two of the following: unique resource identifier strategy, metadata for depositing a dataset, format readable by machines as well as humans, entitlement to use metadata, dataset retention and archiving metadata, use of controlled vocabularies.
• Process: N/A
• Technology: N/A
• Content: N/A</t>
  </si>
  <si>
    <t>• People: The investment proposal has budgeted roles responsible for all of the following: unique resource identifier strategy, metadata for depositing a dataset, format readable by machines as well as humans, entitlement to use metadata, dataset retention and archiving metadata, use of controlled vocabularies.
• Process: N/A
• Technology: N/A
• Content: N/A</t>
  </si>
  <si>
    <t>• Technology: Secure a budget for data service(s) and/or tool(s) in the investment proposal</t>
  </si>
  <si>
    <t>• Technology: Secure a budget and create an implementation plan for one of the following: data repository, data catalogue, reference data management, data modelling,  retention and archiving</t>
  </si>
  <si>
    <t>• Technology: In addition to the existing dataservice or tool, secure budget and create an implementation plan for 2 of the following: data repository, data catalogue, reference data management, data modelling,  retention and archiving</t>
  </si>
  <si>
    <t>• Technology: Secure budget and create an implementation plan for any of the services or tools that are missing form the list:data repository, data catalogue, reference data management, data modelling,  retention and archiving</t>
  </si>
  <si>
    <t>• People: Specific data related roles have been assigned, likely to individuals who already have another role on the project
• Process: Develop and document and share with the investment team at least 25% of data related tasks
• Technology: Encourage use of a specific, critical tool (recommended by CGIAR) that will assist in data management
• Content: Document roles, and provide guidelines for the processes and technology sections. Share this with team members</t>
  </si>
  <si>
    <t>• People: Data related roles have been assigned to individuals, and their responsibilities are clearly defined in documentation provided for support
• Process: Review the documented processes in place and update them to align with FAIR principles
• Technology: Adopt recommended tools from CGIAR that will aid in data management the whole way through the data lifecycle
• Content: Roles and responsibilities are thoroughly documented and shared within the team. Documentation on the tools and processes in place are accessible</t>
  </si>
  <si>
    <t>• People: Project members are beginning to have an understanding of data sharing. This may be limited to the benefits of data sharing only at this point
• Process: Some communication efforts around data sharing may happen in the form of email, newsletter or project bulletin boards. These efforts are likely limited to Data Managers at this point
• Technology: Rudimentary and siloed comms channels such as email or newsletter are used to highlight data sharing benefits
• Content: Content around data sharing is likely limited to one aspect such as information about the benefits</t>
  </si>
  <si>
    <t>• People: All project members are now aware of and understand the benefits of data sharing
• Process: Communication efforts between Data Managers and other project members are now regular and consistent, likely adhering to a predefined strategy
• Technology: Established communication channels such as project bulletin boards, instant messaging channels, alongside email are used to promote data sharing
• Content: Communication is consistent and might discuss updates in project data, reinforce the importance of data sharing and highlight new data sharing requests which the Data Manager is responsible for</t>
  </si>
  <si>
    <t>• People: Understanding of data sharing has gone beyond awareness and now there is high engagement and active participation in data sharing within the investment
• Process: Communication continues to be regular and consistent with proactive messaging around data sharing. Stats on communication efficacy are reviewed and strategy is refined.
• Technology: Established internal communication channels are continuing to be used, alongside external comms channels such as LinkedIn, and any company events may also be utilised such as hackathons. Software is in place to assess communication efficacy
• Content: Messaging focuses on the benefits of data sharing, highlights recent situations and provides resources for technical how to, or to learn more about data sharing</t>
  </si>
  <si>
    <t>• People: Not Applicable
• Process: Data handling practices are in place, but are limited to generic processes and not to data ethics or privacy concerns
• Technology: Not applicable
• Content: PII within the project data is identified</t>
  </si>
  <si>
    <t>• People: Not applicable
• Process: Data handling practices are in place, but are limited to generic processes and not to data ethics or privacy concerns
• Technology: Not applicable
• Content: Aggregated data from the project is available</t>
  </si>
  <si>
    <t>• People: Project members understand privacy policies and anonymisation techniques and have the capability to implement them before sharing
• Process: A process is documented and made accessible to the team members to request anonymised PII data
• Technology: Tools that support anonymisation and controlled access to data are implemented and readily available.
• Content: Data is anonymised and made available by request.</t>
  </si>
  <si>
    <t>• People: Collaboration is in the early stages with informal communications like email or direct messaging being the primary method of contact
• Process: Issues, challenges and conflicts have been identified and initial efforts to discuss these to rectify them have been made
• Technology: Not Applicable
• Content: Some data standards and policies are beginning to align, however there are still some discrepencies between research centres</t>
  </si>
  <si>
    <t>• People: Collaborative meetings and workshops are put in place on a regular basis to build good relationships between members, ready to solve differences
• Process: Procedures to resolve policy conflict have been drawn up, there is an established process for decision making
• Technology: Not Applicable
• Content: Most data standards and policies have been aligned, team members know which one to reference</t>
  </si>
  <si>
    <t>• People: Project members ocassionally receive reminders about FAIR data management via email or similar
• Process: Small consideration has been given to FAIR practices being integrated. For example data may be being collected in a FAIR way, but that's where the practice stops
• Technology: Some tools are available, but they are likely not recommended by CGIAR
• Content: Basic guidance and reminders of FAIR data practices are available</t>
  </si>
  <si>
    <t>• People: Project members are receiving regular updates via email or preferred method of contact. These updates may have guidance materials in on FAIR data, but they might not be consistent
• Process: Steps have been taken to integrate FAIR principles, such as collecting basic metadata, however, it might not be consistently applied by all project members.
• Technology: A number of recommended tools from CGIAR have been adopted to support the FAIR data management workflow
• Content: Guidance material is readily available, with ocasional reminders</t>
  </si>
  <si>
    <t xml:space="preserve">• People: Identify and encourage members to start informal discussions on data sharing in meetings and ad hoc online sessions.
• Process: Establish informal forums or groups for discussions, and document key takeaways to build a foundation.
• Technology: Introduce and promote basic collaborative tools e.g. Slack, Confluence, ensuring members know how to access and use them effectively.
• Content: Encourage sharing of knowledge and success stories to raise awareness and demonstrate the value of collaboration.
</t>
  </si>
  <si>
    <t>• People: Encourage members to take leadership roles within communities, promoting peer-driven initiatives and mentorship.
• Process: Refine and adapt practices based on emerging trends, feedback, and benchmarking against industry standards.
• Technology: Use collaboration platforms that enable real-time interactions and seamless knowledge sharing.
• Content: Fully integrate communities of practice into the culture and strategy, ensuring continuous support from leadership and alignment with business goals.</t>
  </si>
  <si>
    <t>• People: Identify and provide team members with existing FAIR-related resources, to start building awareness.
• Process: Develop basic guidance materials and make them available, even if informally, to ensure some level of access for the team.
• Technology: Begin storing existing materials in a shared location, such as a simple file-sharing platform, to improve accessibility.
• Content: Create and distribute basic resources that cover the fundamentals of FAIR principles, ensuring at least some support is available, even if incomplete.</t>
  </si>
  <si>
    <t>• People: Expand access to basic training for more team members and begin addressing significant knowledge gaps through targeted workshops or seminars.
• Process: Implement some structured processes for delivering training and guidance, ensuring they cover a broader range of topics.
• Technology: Develop and organise online resources e.g. creating a central repository for training materials and scheduling regular webinars to provide ongoing support.
• Content: Improve materials to cover key aspects of FAIR principles more thoroughly, including advanced metadata standards and considerations for long-term stewardship.</t>
  </si>
  <si>
    <t>• People: Provide access to comprehensive training for team members and where appropriate run targeted additional support or refresher sessions.
• Process: Create detailed training plans to establish and run a structured training program, including regular workshops, to ensure consistent and thorough coverage of FAIR principles.
• Technology: Implement advanced technological tools e.g. online portals, with extensive documentation, video tutorials, and interactive features to enhance accessibility and engagement.
• Content: Develop detailed guides and extensive documentation that cover most aspects of FAIR implementation, updating materials regularly to reflect best practices and emerging trends.</t>
  </si>
  <si>
    <t>• People: Provide all team members with extensive training programs and creating continuous upskilling opportunities through advanced courses and certifications.
• Process: Regularly update well-defined processes to ensure continuous improvement and adherence to all FAIR principles.
• Technology: Develop a dedicated training platform with interactive tutorials and real-time updates, ensuring comprehensive technological support and easy access for all team members.
• Content: Expand content to include thorough step-by-step implementation guides, interactive tutorials, and establish a support model covering all aspects of FAIR implementation.</t>
  </si>
  <si>
    <t>• People: Create a budget in the investment proposal for generic coverage of metadata responsibilities</t>
  </si>
  <si>
    <t>• People: Create budgeted roles for 2 of  the following: unique resource identifier strategy, metadata for depositing a dataset, format readable by machines as well as humans, entitlement to use metadata, dataset retention and archiving metadata, use of controlled vocabularies.</t>
  </si>
  <si>
    <t>• People: In addition to the exisiting 2 budgeted metadata roles, create 2 more budgeted roles from the following: unique resource identifier strategy, metadata for depositing a dataset, format readable by machines as well as humans, entitlement to use metadata, dataset retention and archiving metadata, use of controlled vocabularies.</t>
  </si>
  <si>
    <t>• People: All metadata responsiblitiles are fully budgeted and assigned to roles.</t>
  </si>
  <si>
    <t>• People: Increase awareness of existing basic procedures for conflict resolution among team members through targeted communication and regular project updates.
• Process: Develop and implement basic procedures for handling policy conflicts and ensure they are introduced to the relevant teams.
• Technology: Introduce basic tools or systems for conflict resolution, and provide initial training on their use to improve effectiveness.
• Content: Start to create and distribute documentation and guidelines on addressing policy conflicts.</t>
  </si>
  <si>
    <t>• People: All team members receive thorough training on procedures and consistently follow them through regular refresher courses.
• Process: Make all procedures comprehensive and occiasionally update them to address emerging issues.
• Technology: Ensure a holistic set of tools are in place  that are used effectively, by providing ongoing support and training.
• Content: Improve documentation by increasing detail and ensuring it is relevant, updating it to cover any new developments in policy and regulations.</t>
  </si>
  <si>
    <t>• People: Ensure all team members receive advanced, specialised training and adhere to procedures rigorously through continuous assessment and certification programs.
• Process: Implement a system for consistently applying and reviewing updated procedures, integrate them into daily operations.
• Technology: Use advanced tools that facilitate seamless application of procedures, and ensure tools are integrated with real-time updates and fully supported.
• Content: Improve documentation to be more extensive, detailed and routinely updated.  Improve training materials.  Provide continuous access to documentation and training materials.</t>
  </si>
  <si>
    <t>Explanation of choice</t>
  </si>
  <si>
    <t>Email:</t>
  </si>
  <si>
    <t>Note: Maturity levels represent the lowest scoring answer within a theme</t>
  </si>
  <si>
    <t>FAIR Potential Assessment (MVP)</t>
  </si>
  <si>
    <t>Instructions:</t>
  </si>
  <si>
    <t>Your organization:</t>
  </si>
  <si>
    <t xml:space="preserve"> fair@cabi.org</t>
  </si>
  <si>
    <t>The purpose of this scoring framework is to establish a FAIR potential baseline for grantee organizations, assess their FAIR data maturity score, and develop FAIR data targets.</t>
  </si>
  <si>
    <t>3) Fill out the required details on the respondent tab.</t>
  </si>
  <si>
    <t>2) Make fullscreen: Windows: Ctrl + Shift + F1; Mac: Control + Command + F.</t>
  </si>
  <si>
    <t>3) On the questions tab, click a question button and answer the question.</t>
  </si>
  <si>
    <t>7) Report any available feedback including issues via email:</t>
  </si>
  <si>
    <t>The results sheet summarizes the FAIR potential score for each theme.</t>
  </si>
  <si>
    <t>Organization:</t>
  </si>
  <si>
    <t>• People: Dedicate individuals to specific data management roles and provide training for support
• Process: Review the documented processes in place, along with usage feedback and refine where needed. All data related processes are documented
• Technology: Recommended tools have been adopted throughout the data lifecycle, and are integrated with organizational systems
• Content: Documentation on People, Process and Technology is widely shared and talked about and reviewed, with updates made where needed. Feedback is welcomed</t>
  </si>
  <si>
    <t>• People: Well-defined and supported roles with ongoing training and professional development. Dedicated teams or departments for data management and FAIR data practices.
• Process: Regular review and refinement of processes based on performance metrics and feedback.
• Technology: Advanced tools and systems are used to manage data effectively; integration with organizational systems.
• Content: Detailed and regularly updated documentation, training materials, and performance metrics; continuous improvement initiatives based on feedback.</t>
  </si>
  <si>
    <t>• People: Continuous evolution and optimisation of roles to adapt to new challenges and opportunities. Roles are highly valued and supported within the organization, with clear career paths.
• Process: Processes are continuously reviewed and improved based on best practices and emerging trends; high level of organizational agility in adapting to changes.
• Technology: Cutting-edge technology and tools are used to support data management roles; seamless integration across all systems.
• Content: Extensive and dynamic documentation, training programs, and knowledge-sharing practices; proactive engagement in innovation and collaboration.</t>
  </si>
  <si>
    <t>• People: All project members have experience engaging with and participating in data sharing, and raising awareness around data sharing
• Process: Stats on communication efficacy are reviewed regularly, and feedback mechanisms are in place for refining comms strategy. Feedback is acted upon when received
• Technology: Workshops, interactive resources and webinars are put in place to continue knowledge building around data sharing
• Content: The communications content benefits the project and is aligned with organizational goals</t>
  </si>
  <si>
    <t>• People: Project members have expertise in data privacy, pseudonymisation and regulatory compliance. They are able to implement and offer guidance
• Process: Anonymised or pseudoanonymised data is available for download from the organization's data catalogue or hosting platform
• Technology: Tools that support data anonymisation, access to, data tracking and privacy protection are in place. Along with an organizational tool for publishing data
• Content: Data is anonymised and made available via download. Privacy concerns are met</t>
  </si>
  <si>
    <t>• People: Data sharing is deeply ingrained in the organizational culture with high employee awareness and participation.
• Process: Continuous improvement and innovation in communication methods.
• Technology: Advanced methods like interactive webinars, workshops, and real-time collaboration tools are used.
• Content: Pervasive communication about data sharing, aligning with organizational goals and ensuring sustained engagement.</t>
  </si>
  <si>
    <t>• People: Collaboration and communication is happening between all project members regularly, it's now part of the culture. Everyone has a clearly defined role, which is understood by other members
• Process: Feedback and/or retrospectives are in place to evaluate efficacy of conflict resolution processes
• Technology: Not Applicable
• Content: All data standards and policies between participating organizations have been aligned</t>
  </si>
  <si>
    <t>• People: Active engagement in collaboration from all members, with high levels of trust and cooperation with respect to member's defined roles
• Process: Resolution procedures and feedback evaluation is integrated into day to day working
• Technology: Not Applicable
• Content: All data standards and policies between participating organizations have been aligned, these are regularly audited and updated</t>
  </si>
  <si>
    <t>• People: Limited and inconsistent opportunities for investment members to join discussions on data sharing.
• Process: Occasional, informal forums or groups exist but lack organization and formal support.
• Technology: Sporadic use of tools to facilitate discussions.
• Content: Growing awareness of the need for structured communities, but still lacking regularity.</t>
  </si>
  <si>
    <t>• People: Investment members are highly engaged and actively contribute to and benefit from communities.
• Process: Continuous evolution and optimisation of practices based on emerging trends and feedback.
• Technology: Innovative platforms for real-time collaboration and knowledge sharing.
• Content: Communities of practice are a core element of the organizational approach to data sharing, with continuous support and integration into the organizational culture and strategy.</t>
  </si>
  <si>
    <t>• People: Regular meetings and workshops to foster collaboration.  
• Process: Established procedures for conflict resolution and decision-making.  
• Technology: standardized tools and platforms adopted.  
• Content: Documented and partially harmonised data standards and policies.</t>
  </si>
  <si>
    <t>• People: Most team members already follow standardized procedures for FAIR data management including use of recommended CGIAR tools and following the FAIR Process Framework.
• Process: Processes are developed with support FAIR principles, with minor gaps
• Technology:  The data lifecycle is fully supported by recommended tools which aid FAIR data management practices.
• Content: Guidance material is readily available, alongside standardized templates and regular training refreshers</t>
  </si>
  <si>
    <t>• People: All team members are well acquainted with FAIR data management practices, and are up to date on the latest changes
• Process: End to end processes are documented and accessible for all team members for integrating FAIR principles into day to day working
• Technology:  The data lifecycle is fully supported by recommended tools which aid FAIR data management practices.
• Content: Guidance material is readily available, alongside standardized templates and regular training refreshers. Feedback from these is reviewed and acted upon</t>
  </si>
  <si>
    <t xml:space="preserve">• People: Team members receive periodic updates and some guidance, but not all are consistently following FAIR practices.
• Process: Initial steps to integrate FAIR principles are in place, but application is inconsistent across different activities and team members.
• Technology: Some workflow tools and resources are available to assist with data management, but their use is not yet fully standardized or routine.
• Content: Guidance materials and updates are periodically provided, but critical areas may still lack comprehensive integration.
</t>
  </si>
  <si>
    <t xml:space="preserve">• People: Most team members follow standardized procedures for data management, supported by regular training updates.
• Process: Structured processes ensure that FAIR principles are regularly applied in daily activities, with minor gaps.
• Technology: Workflow tools and templates are regularly used to support data management, ensuring consistency and adherence to best practices.
• Content: Comprehensive materials, including standardized templates and bi-monthly training refreshers, ensure most aspects of FAIR guidance are well-integrated.
</t>
  </si>
  <si>
    <t>• People: Schedule regular, structured meetings focused on data sharing, and encourage consistent participation.
• Process: Formally establish forums with clear objectives, roles, and management backing to ensure consistency.
• Technology: Integrate collaborative tools more deeply into workflows, and create dedicated internal websites for discussions.
• Content: Promote active collaboration by regularly sharing insights, and involve management in recognizing and rewarding valuable contributions.</t>
  </si>
  <si>
    <t>• People: Promote a culture of active engagement by recognizing and rewarding consistent participation in communities of practice.
• Process: Implement structured routines for sharing best practices, success stories, and challenges.
• Technology: Allocate responsibiiites to specific people to drive use of the technology, create metrics to track engagement and measure success.
• Content: Use feedback and engagement data to continuously improve content, ensuring it remains relevant and beneficial to the community.</t>
  </si>
  <si>
    <t>• People: Regular, structured opportunities for investment members to discuss data sharing practices and challenges.
• Process: Established formal forums with defined objectives and management support.
• Technology: Use of internal websites or collaborative tools to facilitate discussions.
• Content: Increased collaboration and sharing of knowledge, with management recognizing the value of these communities.</t>
  </si>
  <si>
    <t>• People: Data related roles are clearly defined, dedicated and prioritized. This is their only role and they support all individuals on the team
• Process: Documented processes are regularly reviewed and updated where necessary. Keeping in line with organizational, technological and domain related updates
• Technology: All tools in the data lifecycle are integrated with each other via vocabulary mappings and APIs.
• Content: All aspects of roles, responsibilities, processes and technologies are documented and easily accessible. There is training available for those who need it to ensure adoption.</t>
  </si>
  <si>
    <t>• People: Increase team awareness of procedures by providing more targeted training sessions and regular updates on conflict resolution practices.
• Process: Develop and formalise procedures for conflict resolution, ensuring they cover a wider range of scenarios and are clearly documented.
• Technology: Optimize the use of tools by providing additional training and introduce additional tools if required.
• Content: Expand documentation to cover a broader range of conflicts.</t>
  </si>
  <si>
    <t>People: Develop and run a specilaised training session for the team in the first 4 weeks of the of the proejct.
Process: Develop, formalize and document policy conflict resolution procedures for the team, within the first 6 weeks of the project.
Technology: Review existing tools used to manage policy policy, governace and complicance, identify gaps and develop a plan to resolve gaps within the first 8 weeks of the project
Content: Identify key missing content, generate new content so the team has a more comprehensive knowledge base to consult, complete within first 3 months of the project.</t>
  </si>
  <si>
    <t>This MVP of the FAIR potential assessment serves as the initial version of a tool to be used in assessing FAIR capabilities within an investment. For contextual information around this tool and the FAIR process framework visit fairprocessframework.org/cgiar-recipes/fair-potential-assessment-recipe</t>
  </si>
  <si>
    <t>Note: Maturity levels displayed represent the lowest scoring answer within a theme</t>
  </si>
  <si>
    <t>Progression:</t>
  </si>
  <si>
    <t>The questions should be answered by someone familiar with their organization’s data management practices, if not available they should be answered by the lead grantee.</t>
  </si>
  <si>
    <t>Culture - Promotes awareness, understanding, and valuing of FAIR data practices among staff.</t>
  </si>
  <si>
    <t>Support - Ensures staff have guidance, training, and resources to implement FAIR data practices.</t>
  </si>
  <si>
    <r>
      <t>Technical</t>
    </r>
    <r>
      <rPr>
        <b/>
        <sz val="12"/>
        <color theme="1"/>
        <rFont val="Arial"/>
        <family val="2"/>
      </rPr>
      <t xml:space="preserve"> </t>
    </r>
    <r>
      <rPr>
        <sz val="12"/>
        <color theme="1"/>
        <rFont val="Arial"/>
        <family val="2"/>
      </rPr>
      <t>- Requires robust infrastructure and tools for data findability, accessibility, interoperability and reusability.</t>
    </r>
  </si>
  <si>
    <t>Policy - Establishes clear guidelines for data governance, privacy, and compliance.</t>
  </si>
  <si>
    <t>Resourcing - Provides necessary funding and personnel to sustain FAIR data practices.</t>
  </si>
  <si>
    <t>The spreadsheet is protected to prevent accidental disruption of the scoring logic. To view raw data (hidden sheets/formulas), create a backup of the workbook and use the password ‘FAIR’ to unlock it.</t>
  </si>
  <si>
    <r>
      <rPr>
        <b/>
        <sz val="14"/>
        <color rgb="FFFF0000"/>
        <rFont val="Arial"/>
        <family val="2"/>
      </rPr>
      <t xml:space="preserve">Important!
</t>
    </r>
    <r>
      <rPr>
        <b/>
        <sz val="11"/>
        <color theme="1"/>
        <rFont val="Arial"/>
        <family val="2"/>
      </rPr>
      <t xml:space="preserve">1) Click the answer cell
2) Select an answer using the dropdown arrow:
3) </t>
    </r>
    <r>
      <rPr>
        <b/>
        <u/>
        <sz val="11"/>
        <color theme="1"/>
        <rFont val="Arial"/>
        <family val="2"/>
      </rPr>
      <t>Press the Tab key  to save!</t>
    </r>
    <r>
      <rPr>
        <b/>
        <sz val="11"/>
        <color theme="1"/>
        <rFont val="Arial"/>
        <family val="2"/>
      </rPr>
      <t xml:space="preserve">
4) Add a comment -</t>
    </r>
    <r>
      <rPr>
        <i/>
        <sz val="11"/>
        <color theme="1"/>
        <rFont val="Arial"/>
        <family val="2"/>
      </rPr>
      <t xml:space="preserve"> [Optional]</t>
    </r>
  </si>
  <si>
    <t>Budget and plan for some of the required tools or services</t>
  </si>
  <si>
    <t>• People: N/A
• Process: N/A
• Technology: The investment proposal has budgeted and planned for all requied data services and tools e.g. data repository, data catalogue, reference data management, data modelling,  retention and archiving
• Content: N/A</t>
  </si>
  <si>
    <t>• People: N/A
• Process: N/A
• Technology: The investment proposal has budgeted and planned for most most of the requied data services and tools e.g. data repository, data catalogue, reference data management, data modelling,  retention and archiving
• Content: N/A</t>
  </si>
  <si>
    <t>To what extent have the responsibilities for dataset metadata been assigned to a budgeted to a role (person) responsible for FAIR in the investment's project organisation?</t>
  </si>
  <si>
    <t>Role allocation, but unspecified FAIR technical roles.</t>
  </si>
  <si>
    <t>Role allocation for two responsibilities</t>
  </si>
  <si>
    <t>Role allocation for four responsibilities</t>
  </si>
  <si>
    <t>Role allocation  for all responsibilities</t>
  </si>
  <si>
    <t>Budget and plan for most of the required tools or services</t>
  </si>
  <si>
    <t>• People: N/A
• Process: N/A
• Technology: The investment proposal has budgeted and planned for some of the requied data services and tools e.g. data repository, data catalogue, reference data management, data modelling,  retention and archiving
• Content: N/A</t>
  </si>
  <si>
    <t>Click this cell</t>
  </si>
  <si>
    <t>Answer (If not applicable or unknown choose first answer)</t>
  </si>
  <si>
    <t>This role/person has  the following technical responsibilities:
•Defining and implementing the unique resource identifier strategy for all datasets
•Defining and agreeing the metadata for depositing a dataset in a data repository, to ensure discovery, in order to make the dataset findable, understandable and reusable to others.
•Ensuring that the metadata describing your dataset in the data repository is available in a format readable by machines as well as humans.
•Metadata describing access control, entitlement to use (including license information) has been included with every published dataset.
•Defining the retention and archiving (through metadata) of any dataset
•Ensuring that all metadata describing a dataset uses controlled vocabularies.
•Implementing a data quality policy for the datasets (including completeness, consistency and accuracy).</t>
  </si>
  <si>
    <t>The questions are categorized into five themes:</t>
  </si>
  <si>
    <t>Note: Percentages relate to the total score across all questions within a theme.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</si>
</sst>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65">
    <font>
      <sz val="11"/>
      <color theme="1"/>
      <name val="Noto Sans Medium"/>
    </font>
    <font>
      <b/>
      <sz val="11"/>
      <color theme="1"/>
      <name val="Calibri"/>
      <family val="2"/>
      <scheme val="minor"/>
    </font>
    <font>
      <sz val="14"/>
      <color theme="1"/>
      <name val="Calibri"/>
      <family val="2"/>
      <scheme val="minor"/>
    </font>
    <font>
      <sz val="48"/>
      <color theme="1"/>
      <name val="Calibri"/>
      <family val="2"/>
      <scheme val="minor"/>
    </font>
    <font>
      <b/>
      <sz val="12"/>
      <color theme="1"/>
      <name val="Calibri"/>
      <family val="2"/>
      <scheme val="minor"/>
    </font>
    <font>
      <b/>
      <sz val="36"/>
      <color theme="1"/>
      <name val="Calibri"/>
      <family val="2"/>
      <scheme val="minor"/>
    </font>
    <font>
      <b/>
      <sz val="16"/>
      <color theme="1"/>
      <name val="Calibri"/>
      <family val="2"/>
    </font>
    <font>
      <sz val="10"/>
      <color rgb="FF000000"/>
      <name val="Calibri"/>
      <family val="2"/>
    </font>
    <font>
      <sz val="16"/>
      <color rgb="FF000000"/>
      <name val="Calibri"/>
      <family val="2"/>
    </font>
    <font>
      <sz val="8"/>
      <name val="Calibri"/>
      <family val="2"/>
      <scheme val="minor"/>
    </font>
    <font>
      <b/>
      <sz val="11"/>
      <color theme="1"/>
      <name val="Calibri"/>
      <family val="2"/>
    </font>
    <font>
      <sz val="11"/>
      <color rgb="FF000000"/>
      <name val="Calibri"/>
      <family val="2"/>
    </font>
    <font>
      <sz val="11"/>
      <color theme="1"/>
      <name val="Calibri"/>
      <family val="2"/>
    </font>
    <font>
      <b/>
      <sz val="14"/>
      <color theme="1"/>
      <name val="Calibri"/>
      <family val="2"/>
    </font>
    <font>
      <i/>
      <sz val="11"/>
      <color theme="1"/>
      <name val="Calibri"/>
      <family val="2"/>
      <scheme val="minor"/>
    </font>
    <font>
      <b/>
      <i/>
      <sz val="11"/>
      <color rgb="FFFF0000"/>
      <name val="Calibri"/>
      <family val="2"/>
      <scheme val="minor"/>
    </font>
    <font>
      <sz val="14"/>
      <color rgb="FF000000"/>
      <name val="Calibri"/>
      <family val="2"/>
      <scheme val="minor"/>
    </font>
    <font>
      <b/>
      <sz val="14"/>
      <color rgb="FFFF0000"/>
      <name val="Calibri"/>
      <family val="2"/>
    </font>
    <font>
      <b/>
      <sz val="9"/>
      <color theme="1"/>
      <name val="Calibri"/>
      <family val="2"/>
    </font>
    <font>
      <sz val="9"/>
      <color theme="1"/>
      <name val="Calibri"/>
      <family val="2"/>
    </font>
    <font>
      <sz val="11"/>
      <color rgb="FF363639"/>
      <name val="Verdana"/>
      <family val="2"/>
    </font>
    <font>
      <b/>
      <i/>
      <sz val="11"/>
      <color theme="1"/>
      <name val="Calibri"/>
      <family val="2"/>
      <scheme val="minor"/>
    </font>
    <font>
      <b/>
      <sz val="26"/>
      <color theme="1"/>
      <name val="Calibri"/>
      <family val="2"/>
      <scheme val="minor"/>
    </font>
    <font>
      <b/>
      <sz val="11"/>
      <color rgb="FFFF0000"/>
      <name val="Calibri"/>
      <family val="2"/>
      <scheme val="minor"/>
    </font>
    <font>
      <sz val="18"/>
      <color theme="1"/>
      <name val="Noto Serif"/>
      <family val="1"/>
    </font>
    <font>
      <sz val="11"/>
      <color theme="1"/>
      <name val="Noto Serif"/>
      <family val="1"/>
    </font>
    <font>
      <sz val="11"/>
      <color theme="1"/>
      <name val="Noto Sans Regular"/>
    </font>
    <font>
      <b/>
      <sz val="11"/>
      <color theme="1"/>
      <name val="Noto Sans Regular"/>
    </font>
    <font>
      <sz val="11"/>
      <color theme="1"/>
      <name val="Noto Sans Medium"/>
      <family val="2"/>
    </font>
    <font>
      <sz val="11"/>
      <color rgb="FF000000"/>
      <name val="Noto Sans Regular"/>
    </font>
    <font>
      <b/>
      <sz val="11"/>
      <color rgb="FF000000"/>
      <name val="Noto Sans Regular"/>
    </font>
    <font>
      <b/>
      <sz val="9"/>
      <color rgb="FF000000"/>
      <name val="Tahoma"/>
      <family val="2"/>
    </font>
    <font>
      <sz val="9"/>
      <color rgb="FF000000"/>
      <name val="Tahoma"/>
      <family val="2"/>
    </font>
    <font>
      <sz val="11"/>
      <color rgb="FF000000"/>
      <name val="Calibri"/>
      <family val="2"/>
      <scheme val="minor"/>
    </font>
    <font>
      <sz val="14"/>
      <color rgb="FFB00020"/>
      <name val="Noto Sans Regular"/>
    </font>
    <font>
      <sz val="11"/>
      <color rgb="FFB00020"/>
      <name val="Noto Sans Regular"/>
    </font>
    <font>
      <sz val="12"/>
      <color theme="1"/>
      <name val="Noto Sans Medium"/>
      <family val="2"/>
    </font>
    <font>
      <u/>
      <sz val="11"/>
      <color theme="10"/>
      <name val="Noto Sans Medium"/>
      <family val="2"/>
    </font>
    <font>
      <sz val="11"/>
      <color theme="1"/>
      <name val="Noto Serif"/>
      <family val="1"/>
    </font>
    <font>
      <sz val="11"/>
      <color theme="1"/>
      <name val="Arial"/>
      <family val="2"/>
    </font>
    <font>
      <sz val="30"/>
      <color theme="1"/>
      <name val="Arial"/>
      <family val="2"/>
    </font>
    <font>
      <sz val="48"/>
      <color theme="1"/>
      <name val="Arial"/>
      <family val="2"/>
    </font>
    <font>
      <sz val="12"/>
      <color theme="1"/>
      <name val="Arial"/>
      <family val="2"/>
    </font>
    <font>
      <b/>
      <sz val="11"/>
      <color theme="1"/>
      <name val="Arial"/>
      <family val="2"/>
    </font>
    <font>
      <u/>
      <sz val="12"/>
      <color theme="10"/>
      <name val="Arial"/>
      <family val="2"/>
    </font>
    <font>
      <u/>
      <sz val="11"/>
      <color theme="10"/>
      <name val="Arial"/>
      <family val="2"/>
    </font>
    <font>
      <b/>
      <sz val="12"/>
      <color theme="1"/>
      <name val="Arial"/>
      <family val="2"/>
    </font>
    <font>
      <b/>
      <sz val="26"/>
      <color theme="1"/>
      <name val="Arial"/>
      <family val="2"/>
    </font>
    <font>
      <sz val="11"/>
      <color theme="0"/>
      <name val="Arial"/>
      <family val="2"/>
    </font>
    <font>
      <b/>
      <sz val="14"/>
      <color theme="1"/>
      <name val="Arial"/>
      <family val="2"/>
    </font>
    <font>
      <i/>
      <sz val="11"/>
      <color theme="1"/>
      <name val="Arial"/>
      <family val="2"/>
    </font>
    <font>
      <b/>
      <sz val="14"/>
      <color rgb="FFFF0000"/>
      <name val="Arial"/>
      <family val="2"/>
    </font>
    <font>
      <sz val="12"/>
      <color rgb="FFB00020"/>
      <name val="Arial"/>
      <family val="2"/>
    </font>
    <font>
      <b/>
      <sz val="36"/>
      <color theme="1"/>
      <name val="Arial"/>
      <family val="2"/>
    </font>
    <font>
      <b/>
      <sz val="16"/>
      <color theme="1"/>
      <name val="Arial"/>
      <family val="2"/>
    </font>
    <font>
      <sz val="16"/>
      <color rgb="FF000000"/>
      <name val="Arial"/>
      <family val="2"/>
    </font>
    <font>
      <sz val="14"/>
      <color theme="1"/>
      <name val="Arial"/>
      <family val="2"/>
    </font>
    <font>
      <b/>
      <i/>
      <sz val="11"/>
      <color theme="1"/>
      <name val="Arial"/>
      <family val="2"/>
    </font>
    <font>
      <sz val="8"/>
      <color rgb="FF000000"/>
      <name val="Arial"/>
      <family val="2"/>
    </font>
    <font>
      <b/>
      <sz val="11"/>
      <color rgb="FF000000"/>
      <name val="Arial"/>
      <family val="2"/>
    </font>
    <font>
      <sz val="12"/>
      <color rgb="FF000000"/>
      <name val="Arial"/>
      <family val="2"/>
    </font>
    <font>
      <sz val="11"/>
      <color rgb="FF000000"/>
      <name val="Arial"/>
      <family val="2"/>
    </font>
    <font>
      <i/>
      <sz val="11"/>
      <color rgb="FF000000"/>
      <name val="Arial"/>
      <family val="2"/>
    </font>
    <font>
      <i/>
      <sz val="12"/>
      <color rgb="FF000000"/>
      <name val="Arial"/>
      <family val="2"/>
    </font>
    <font>
      <b/>
      <u/>
      <sz val="11"/>
      <color theme="1"/>
      <name val="Arial"/>
      <family val="2"/>
    </font>
  </fonts>
  <fills count="13">
    <fill>
      <patternFill patternType="none"/>
    </fill>
    <fill>
      <patternFill patternType="gray125"/>
    </fill>
    <fill>
      <patternFill patternType="solid">
        <fgColor rgb="FFFFFFFF"/>
        <bgColor rgb="FFFFFFFF"/>
      </patternFill>
    </fill>
    <fill>
      <patternFill patternType="solid">
        <fgColor rgb="FFB4C6E7"/>
        <bgColor indexed="64"/>
      </patternFill>
    </fill>
    <fill>
      <patternFill patternType="solid">
        <fgColor rgb="FFD8D8D8"/>
        <bgColor rgb="FFD8D8D8"/>
      </patternFill>
    </fill>
    <fill>
      <patternFill patternType="solid">
        <fgColor rgb="FFB4C6E7"/>
        <bgColor rgb="FFB4C6E7"/>
      </patternFill>
    </fill>
    <fill>
      <patternFill patternType="solid">
        <fgColor theme="0"/>
        <bgColor theme="0"/>
      </patternFill>
    </fill>
    <fill>
      <patternFill patternType="solid">
        <fgColor rgb="FFF7F7F7"/>
        <bgColor indexed="64"/>
      </patternFill>
    </fill>
    <fill>
      <patternFill patternType="solid">
        <fgColor rgb="FFF7F7F7"/>
        <bgColor rgb="FFFFFFFF"/>
      </patternFill>
    </fill>
    <fill>
      <patternFill patternType="solid">
        <fgColor rgb="FFF7F7F7"/>
        <bgColor rgb="FFD8D8D8"/>
      </patternFill>
    </fill>
    <fill>
      <patternFill patternType="solid">
        <fgColor rgb="FFF5F3ED"/>
        <bgColor indexed="64"/>
      </patternFill>
    </fill>
    <fill>
      <patternFill patternType="solid">
        <fgColor theme="0"/>
        <bgColor indexed="64"/>
      </patternFill>
    </fill>
    <fill>
      <patternFill patternType="solid">
        <fgColor theme="7" tint="0.79998168889431442"/>
        <bgColor indexed="64"/>
      </patternFill>
    </fill>
  </fills>
  <borders count="20">
    <border>
      <left/>
      <right/>
      <top/>
      <bottom/>
      <diagonal/>
    </border>
    <border>
      <left/>
      <right/>
      <top style="medium">
        <color rgb="FFCCCCCC"/>
      </top>
      <bottom style="thin">
        <color theme="1"/>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right style="thin">
        <color rgb="FFCFCFCF"/>
      </right>
      <top/>
      <bottom/>
      <diagonal/>
    </border>
    <border>
      <left style="thin">
        <color rgb="FFCFCFCF"/>
      </left>
      <right style="thin">
        <color rgb="FFCFCFCF"/>
      </right>
      <top/>
      <bottom/>
      <diagonal/>
    </border>
    <border>
      <left/>
      <right/>
      <top style="thin">
        <color theme="0"/>
      </top>
      <bottom/>
      <diagonal/>
    </border>
    <border>
      <left/>
      <right/>
      <top style="thin">
        <color theme="2" tint="-0.249977111117893"/>
      </top>
      <bottom/>
      <diagonal/>
    </border>
    <border>
      <left style="thin">
        <color theme="2" tint="-0.249977111117893"/>
      </left>
      <right/>
      <top style="thin">
        <color theme="2" tint="-0.249977111117893"/>
      </top>
      <bottom/>
      <diagonal/>
    </border>
    <border>
      <left style="thin">
        <color theme="2" tint="-0.249977111117893"/>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thin">
        <color rgb="FFCFCFCF"/>
      </left>
      <right/>
      <top/>
      <bottom/>
      <diagonal/>
    </border>
  </borders>
  <cellStyleXfs count="3">
    <xf numFmtId="0" fontId="0" fillId="0" borderId="0"/>
    <xf numFmtId="0" fontId="28" fillId="6" borderId="0">
      <alignment horizontal="left"/>
    </xf>
    <xf numFmtId="0" fontId="37" fillId="0" borderId="0" applyNumberFormat="0" applyFill="0" applyBorder="0" applyAlignment="0" applyProtection="0"/>
  </cellStyleXfs>
  <cellXfs count="208">
    <xf numFmtId="0" fontId="0" fillId="0" borderId="0" xfId="0"/>
    <xf numFmtId="0" fontId="1" fillId="0" borderId="0" xfId="0" applyFont="1"/>
    <xf numFmtId="0" fontId="0" fillId="0" borderId="0" xfId="0" applyAlignment="1">
      <alignment wrapText="1"/>
    </xf>
    <xf numFmtId="0" fontId="7" fillId="0" borderId="0" xfId="0" applyFont="1"/>
    <xf numFmtId="9" fontId="7" fillId="0" borderId="0" xfId="0" applyNumberFormat="1" applyFont="1"/>
    <xf numFmtId="0" fontId="12" fillId="2" borderId="0" xfId="0" applyFont="1" applyFill="1"/>
    <xf numFmtId="0" fontId="11" fillId="0" borderId="0" xfId="0" applyFont="1" applyAlignment="1">
      <alignment horizontal="left" wrapText="1"/>
    </xf>
    <xf numFmtId="0" fontId="6" fillId="0" borderId="0" xfId="0" applyFont="1" applyAlignment="1">
      <alignment horizontal="left"/>
    </xf>
    <xf numFmtId="0" fontId="13" fillId="0" borderId="0" xfId="0" applyFont="1" applyAlignment="1">
      <alignment horizontal="left"/>
    </xf>
    <xf numFmtId="0" fontId="8" fillId="0" borderId="0" xfId="0" applyFont="1" applyAlignment="1">
      <alignment horizontal="left"/>
    </xf>
    <xf numFmtId="9" fontId="8" fillId="0" borderId="0" xfId="0" applyNumberFormat="1" applyFont="1" applyAlignment="1">
      <alignment horizontal="left"/>
    </xf>
    <xf numFmtId="0" fontId="0" fillId="0" borderId="0" xfId="0" applyAlignment="1">
      <alignment vertical="center" wrapText="1"/>
    </xf>
    <xf numFmtId="0" fontId="0" fillId="0" borderId="0" xfId="0" applyAlignment="1">
      <alignment horizontal="center"/>
    </xf>
    <xf numFmtId="0" fontId="5" fillId="0" borderId="0" xfId="0" applyFont="1" applyAlignment="1">
      <alignment horizontal="center"/>
    </xf>
    <xf numFmtId="0" fontId="0" fillId="0" borderId="0" xfId="0" applyAlignment="1">
      <alignment horizontal="center" vertical="center"/>
    </xf>
    <xf numFmtId="0" fontId="3" fillId="0" borderId="0" xfId="0" applyFont="1" applyAlignment="1">
      <alignment horizontal="center"/>
    </xf>
    <xf numFmtId="0" fontId="2" fillId="0" borderId="0" xfId="0" applyFont="1" applyAlignment="1">
      <alignment vertical="center" wrapText="1"/>
    </xf>
    <xf numFmtId="0" fontId="16" fillId="3" borderId="0" xfId="0" applyFont="1" applyFill="1" applyAlignment="1">
      <alignment vertical="center" wrapText="1"/>
    </xf>
    <xf numFmtId="0" fontId="14" fillId="0" borderId="0" xfId="0" applyFont="1"/>
    <xf numFmtId="0" fontId="0" fillId="0" borderId="0" xfId="0" applyAlignment="1">
      <alignment vertical="top" wrapText="1"/>
    </xf>
    <xf numFmtId="0" fontId="0" fillId="0" borderId="0" xfId="0" applyAlignment="1">
      <alignment vertical="top"/>
    </xf>
    <xf numFmtId="0" fontId="0" fillId="0" borderId="0" xfId="0" applyAlignment="1">
      <alignment horizontal="left" vertical="top" wrapText="1"/>
    </xf>
    <xf numFmtId="0" fontId="0" fillId="0" borderId="0" xfId="0" applyAlignment="1">
      <alignment horizontal="left"/>
    </xf>
    <xf numFmtId="0" fontId="18" fillId="6" borderId="0" xfId="0" applyFont="1" applyFill="1" applyAlignment="1">
      <alignment horizontal="left"/>
    </xf>
    <xf numFmtId="0" fontId="19" fillId="4" borderId="0" xfId="0" applyFont="1" applyFill="1" applyAlignment="1">
      <alignment horizontal="left"/>
    </xf>
    <xf numFmtId="0" fontId="10" fillId="4" borderId="0" xfId="0" applyFont="1" applyFill="1" applyAlignment="1">
      <alignment horizontal="left"/>
    </xf>
    <xf numFmtId="9" fontId="18" fillId="4" borderId="0" xfId="0" applyNumberFormat="1" applyFont="1" applyFill="1" applyAlignment="1">
      <alignment horizontal="left"/>
    </xf>
    <xf numFmtId="0" fontId="20" fillId="0" borderId="0" xfId="0" applyFont="1" applyAlignment="1">
      <alignment vertical="center" wrapText="1"/>
    </xf>
    <xf numFmtId="0" fontId="14" fillId="0" borderId="0" xfId="0" applyFont="1" applyAlignment="1">
      <alignment vertical="top"/>
    </xf>
    <xf numFmtId="0" fontId="21" fillId="0" borderId="0" xfId="0" applyFont="1" applyAlignment="1">
      <alignment vertical="top"/>
    </xf>
    <xf numFmtId="0" fontId="22" fillId="0" borderId="0" xfId="0" applyFont="1" applyAlignment="1">
      <alignment horizontal="left" vertical="center" indent="5"/>
    </xf>
    <xf numFmtId="0" fontId="22" fillId="0" borderId="0" xfId="0" applyFont="1" applyAlignment="1">
      <alignment horizontal="right"/>
    </xf>
    <xf numFmtId="0" fontId="1" fillId="0" borderId="0" xfId="0" applyFont="1" applyAlignment="1">
      <alignment horizontal="right" vertical="top"/>
    </xf>
    <xf numFmtId="49" fontId="0" fillId="0" borderId="0" xfId="0" applyNumberFormat="1" applyAlignment="1">
      <alignment horizontal="left" vertical="top"/>
    </xf>
    <xf numFmtId="0" fontId="13" fillId="4" borderId="0" xfId="0" applyFont="1" applyFill="1" applyAlignment="1">
      <alignment horizontal="left"/>
    </xf>
    <xf numFmtId="0" fontId="13" fillId="5" borderId="0" xfId="0" applyFont="1" applyFill="1" applyAlignment="1">
      <alignment horizontal="left"/>
    </xf>
    <xf numFmtId="0" fontId="17" fillId="0" borderId="0" xfId="0" applyFont="1" applyAlignment="1">
      <alignment horizontal="center"/>
    </xf>
    <xf numFmtId="0" fontId="17" fillId="0" borderId="0" xfId="0" applyFont="1" applyAlignment="1">
      <alignment horizontal="left"/>
    </xf>
    <xf numFmtId="0" fontId="23" fillId="0" borderId="0" xfId="0" applyFont="1" applyAlignment="1">
      <alignment horizontal="center" vertical="top" wrapText="1"/>
    </xf>
    <xf numFmtId="0" fontId="0" fillId="0" borderId="0" xfId="0" applyAlignment="1">
      <alignment horizontal="center" vertical="top"/>
    </xf>
    <xf numFmtId="0" fontId="1" fillId="0" borderId="5" xfId="0" applyFont="1" applyBorder="1" applyAlignment="1">
      <alignment vertical="top"/>
    </xf>
    <xf numFmtId="0" fontId="1" fillId="0" borderId="7" xfId="0" applyFont="1" applyBorder="1" applyAlignment="1">
      <alignment vertical="top"/>
    </xf>
    <xf numFmtId="0" fontId="0" fillId="0" borderId="6" xfId="0" applyBorder="1" applyAlignment="1">
      <alignment horizontal="left" vertical="top" wrapText="1"/>
    </xf>
    <xf numFmtId="0" fontId="1" fillId="0" borderId="3" xfId="0" applyFont="1" applyBorder="1" applyAlignment="1">
      <alignment vertical="top"/>
    </xf>
    <xf numFmtId="0" fontId="0" fillId="0" borderId="2" xfId="0" applyBorder="1" applyAlignment="1">
      <alignment horizontal="left" vertical="top" wrapText="1"/>
    </xf>
    <xf numFmtId="0" fontId="4" fillId="0" borderId="4" xfId="0" applyFont="1" applyBorder="1" applyAlignment="1">
      <alignment horizontal="left" vertical="top" wrapText="1"/>
    </xf>
    <xf numFmtId="0" fontId="1" fillId="0" borderId="0" xfId="0" applyFont="1" applyAlignment="1">
      <alignment vertical="top"/>
    </xf>
    <xf numFmtId="0" fontId="29" fillId="0" borderId="0" xfId="0" applyFont="1" applyAlignment="1">
      <alignment horizontal="left"/>
    </xf>
    <xf numFmtId="0" fontId="29" fillId="0" borderId="0" xfId="0" applyFont="1" applyAlignment="1">
      <alignment horizontal="left" wrapText="1"/>
    </xf>
    <xf numFmtId="0" fontId="30" fillId="0" borderId="0" xfId="0" applyFont="1" applyAlignment="1">
      <alignment horizontal="left" wrapText="1"/>
    </xf>
    <xf numFmtId="0" fontId="26" fillId="0" borderId="0" xfId="0" applyFont="1"/>
    <xf numFmtId="0" fontId="27" fillId="0" borderId="0" xfId="0" applyFont="1"/>
    <xf numFmtId="0" fontId="29" fillId="0" borderId="8" xfId="0" applyFont="1" applyBorder="1" applyAlignment="1">
      <alignment horizontal="left" wrapText="1"/>
    </xf>
    <xf numFmtId="0" fontId="30" fillId="0" borderId="8" xfId="0" applyFont="1" applyBorder="1" applyAlignment="1">
      <alignment horizontal="left" wrapText="1"/>
    </xf>
    <xf numFmtId="0" fontId="11" fillId="0" borderId="8" xfId="0" applyFont="1" applyBorder="1" applyAlignment="1">
      <alignment horizontal="left" wrapText="1"/>
    </xf>
    <xf numFmtId="0" fontId="0" fillId="0" borderId="8" xfId="0" applyBorder="1" applyAlignment="1">
      <alignment wrapText="1"/>
    </xf>
    <xf numFmtId="0" fontId="29" fillId="0" borderId="9" xfId="0" applyFont="1" applyBorder="1" applyAlignment="1">
      <alignment horizontal="left" wrapText="1"/>
    </xf>
    <xf numFmtId="0" fontId="29" fillId="2" borderId="9" xfId="0" applyFont="1" applyFill="1" applyBorder="1" applyAlignment="1">
      <alignment horizontal="left" wrapText="1"/>
    </xf>
    <xf numFmtId="0" fontId="29" fillId="7" borderId="0" xfId="0" applyFont="1" applyFill="1" applyAlignment="1">
      <alignment horizontal="left" wrapText="1"/>
    </xf>
    <xf numFmtId="0" fontId="29" fillId="7" borderId="0" xfId="0" applyFont="1" applyFill="1" applyAlignment="1">
      <alignment horizontal="left"/>
    </xf>
    <xf numFmtId="0" fontId="29" fillId="7" borderId="8" xfId="0" applyFont="1" applyFill="1" applyBorder="1" applyAlignment="1">
      <alignment horizontal="left" wrapText="1"/>
    </xf>
    <xf numFmtId="0" fontId="29" fillId="7" borderId="9" xfId="0" applyFont="1" applyFill="1" applyBorder="1" applyAlignment="1">
      <alignment horizontal="left" wrapText="1"/>
    </xf>
    <xf numFmtId="0" fontId="29" fillId="8" borderId="9" xfId="0" applyFont="1" applyFill="1" applyBorder="1" applyAlignment="1">
      <alignment horizontal="left" wrapText="1"/>
    </xf>
    <xf numFmtId="0" fontId="29" fillId="0" borderId="8" xfId="0" applyFont="1" applyBorder="1" applyAlignment="1">
      <alignment wrapText="1"/>
    </xf>
    <xf numFmtId="0" fontId="29" fillId="7" borderId="8" xfId="0" applyFont="1" applyFill="1" applyBorder="1" applyAlignment="1">
      <alignment wrapText="1"/>
    </xf>
    <xf numFmtId="0" fontId="33" fillId="0" borderId="8" xfId="0" applyFont="1" applyBorder="1" applyAlignment="1">
      <alignment wrapText="1"/>
    </xf>
    <xf numFmtId="0" fontId="30" fillId="0" borderId="9" xfId="0" applyFont="1" applyBorder="1" applyAlignment="1">
      <alignment horizontal="left" wrapText="1"/>
    </xf>
    <xf numFmtId="0" fontId="33" fillId="0" borderId="9" xfId="0" applyFont="1" applyBorder="1" applyAlignment="1">
      <alignment horizontal="left"/>
    </xf>
    <xf numFmtId="0" fontId="26" fillId="0" borderId="0" xfId="0" applyFont="1" applyAlignment="1">
      <alignment horizontal="left" wrapText="1"/>
    </xf>
    <xf numFmtId="0" fontId="24" fillId="0" borderId="0" xfId="0" applyFont="1" applyAlignment="1">
      <alignment horizontal="left" vertical="center" indent="5"/>
    </xf>
    <xf numFmtId="0" fontId="25" fillId="0" borderId="0" xfId="0" applyFont="1" applyAlignment="1">
      <alignment horizontal="right" vertical="top"/>
    </xf>
    <xf numFmtId="0" fontId="34" fillId="0" borderId="0" xfId="0" applyFont="1" applyAlignment="1">
      <alignment horizontal="center"/>
    </xf>
    <xf numFmtId="0" fontId="26" fillId="9" borderId="0" xfId="0" applyFont="1" applyFill="1" applyAlignment="1">
      <alignment horizontal="left"/>
    </xf>
    <xf numFmtId="9" fontId="26" fillId="9" borderId="0" xfId="0" applyNumberFormat="1" applyFont="1" applyFill="1" applyAlignment="1">
      <alignment horizontal="left"/>
    </xf>
    <xf numFmtId="0" fontId="28" fillId="6" borderId="0" xfId="0" applyFont="1" applyFill="1" applyAlignment="1">
      <alignment horizontal="left"/>
    </xf>
    <xf numFmtId="0" fontId="28" fillId="0" borderId="0" xfId="0" applyFont="1"/>
    <xf numFmtId="0" fontId="26" fillId="0" borderId="6" xfId="0" applyFont="1" applyBorder="1" applyAlignment="1">
      <alignment horizontal="left" vertical="top" wrapText="1"/>
    </xf>
    <xf numFmtId="0" fontId="26" fillId="0" borderId="7" xfId="0" applyFont="1" applyBorder="1" applyAlignment="1">
      <alignment vertical="top"/>
    </xf>
    <xf numFmtId="0" fontId="26" fillId="0" borderId="2" xfId="0" applyFont="1" applyBorder="1" applyAlignment="1">
      <alignment horizontal="left" vertical="top" wrapText="1"/>
    </xf>
    <xf numFmtId="0" fontId="26" fillId="0" borderId="3" xfId="0" applyFont="1" applyBorder="1" applyAlignment="1">
      <alignment vertical="top"/>
    </xf>
    <xf numFmtId="0" fontId="0" fillId="0" borderId="5" xfId="0" applyBorder="1" applyAlignment="1">
      <alignment vertical="top"/>
    </xf>
    <xf numFmtId="0" fontId="36" fillId="0" borderId="4" xfId="0" applyFont="1" applyBorder="1" applyAlignment="1">
      <alignment horizontal="left" vertical="top" wrapText="1"/>
    </xf>
    <xf numFmtId="0" fontId="38" fillId="0" borderId="0" xfId="0" applyFont="1" applyAlignment="1">
      <alignment horizontal="right" vertical="top"/>
    </xf>
    <xf numFmtId="0" fontId="39" fillId="10" borderId="0" xfId="0" applyFont="1" applyFill="1"/>
    <xf numFmtId="0" fontId="39" fillId="10" borderId="0" xfId="0" applyFont="1" applyFill="1" applyAlignment="1">
      <alignment wrapText="1"/>
    </xf>
    <xf numFmtId="0" fontId="39" fillId="11" borderId="0" xfId="0" applyFont="1" applyFill="1"/>
    <xf numFmtId="0" fontId="39" fillId="0" borderId="0" xfId="0" applyFont="1"/>
    <xf numFmtId="0" fontId="40" fillId="10" borderId="0" xfId="0" applyFont="1" applyFill="1" applyAlignment="1">
      <alignment vertical="center"/>
    </xf>
    <xf numFmtId="0" fontId="39" fillId="10" borderId="0" xfId="0" applyFont="1" applyFill="1" applyAlignment="1">
      <alignment vertical="center"/>
    </xf>
    <xf numFmtId="0" fontId="41" fillId="11" borderId="0" xfId="0" applyFont="1" applyFill="1"/>
    <xf numFmtId="0" fontId="41" fillId="0" borderId="0" xfId="0" applyFont="1"/>
    <xf numFmtId="0" fontId="42" fillId="0" borderId="0" xfId="0" applyFont="1" applyAlignment="1">
      <alignment vertical="center"/>
    </xf>
    <xf numFmtId="0" fontId="39" fillId="0" borderId="0" xfId="0" applyFont="1" applyAlignment="1">
      <alignment wrapText="1"/>
    </xf>
    <xf numFmtId="0" fontId="42" fillId="0" borderId="0" xfId="0" applyFont="1" applyAlignment="1">
      <alignment horizontal="left" vertical="top" wrapText="1"/>
    </xf>
    <xf numFmtId="0" fontId="43" fillId="0" borderId="0" xfId="0" applyFont="1"/>
    <xf numFmtId="0" fontId="42" fillId="0" borderId="0" xfId="0" applyFont="1" applyAlignment="1">
      <alignment wrapText="1"/>
    </xf>
    <xf numFmtId="0" fontId="42" fillId="0" borderId="0" xfId="0" applyFont="1" applyAlignment="1">
      <alignment horizontal="left" vertical="center" wrapText="1"/>
    </xf>
    <xf numFmtId="0" fontId="39" fillId="0" borderId="0" xfId="0" applyFont="1" applyAlignment="1">
      <alignment horizontal="left" vertical="center" wrapText="1"/>
    </xf>
    <xf numFmtId="0" fontId="44" fillId="0" borderId="0" xfId="2" applyFont="1" applyFill="1" applyAlignment="1">
      <alignment horizontal="left" vertical="center" wrapText="1"/>
    </xf>
    <xf numFmtId="0" fontId="45" fillId="0" borderId="0" xfId="2" applyFont="1" applyFill="1" applyAlignment="1">
      <alignment horizontal="left" vertical="center" wrapText="1"/>
    </xf>
    <xf numFmtId="0" fontId="43" fillId="0" borderId="0" xfId="0" applyFont="1" applyAlignment="1">
      <alignment horizontal="left" vertical="center" wrapText="1"/>
    </xf>
    <xf numFmtId="0" fontId="39" fillId="0" borderId="0" xfId="0" applyFont="1" applyAlignment="1">
      <alignment horizontal="left" vertical="top" wrapText="1"/>
    </xf>
    <xf numFmtId="0" fontId="47" fillId="10" borderId="0" xfId="0" applyFont="1" applyFill="1" applyAlignment="1">
      <alignment horizontal="right" vertical="center"/>
    </xf>
    <xf numFmtId="0" fontId="39" fillId="0" borderId="0" xfId="0" applyFont="1" applyAlignment="1">
      <alignment vertical="center"/>
    </xf>
    <xf numFmtId="0" fontId="39" fillId="10" borderId="0" xfId="0" applyFont="1" applyFill="1" applyAlignment="1">
      <alignment vertical="top"/>
    </xf>
    <xf numFmtId="0" fontId="47" fillId="10" borderId="0" xfId="0" applyFont="1" applyFill="1" applyAlignment="1">
      <alignment horizontal="right"/>
    </xf>
    <xf numFmtId="0" fontId="39" fillId="0" borderId="0" xfId="0" applyFont="1" applyAlignment="1">
      <alignment vertical="top"/>
    </xf>
    <xf numFmtId="0" fontId="47" fillId="0" borderId="0" xfId="0" applyFont="1" applyAlignment="1">
      <alignment horizontal="right"/>
    </xf>
    <xf numFmtId="0" fontId="42" fillId="0" borderId="0" xfId="0" applyFont="1" applyAlignment="1">
      <alignment horizontal="right" vertical="top"/>
    </xf>
    <xf numFmtId="0" fontId="42" fillId="0" borderId="0" xfId="0" applyFont="1" applyAlignment="1">
      <alignment horizontal="left" vertical="top"/>
    </xf>
    <xf numFmtId="49" fontId="48" fillId="0" borderId="0" xfId="0" applyNumberFormat="1" applyFont="1"/>
    <xf numFmtId="0" fontId="39" fillId="0" borderId="0" xfId="0" applyFont="1" applyAlignment="1">
      <alignment horizontal="right" vertical="top"/>
    </xf>
    <xf numFmtId="49" fontId="39" fillId="0" borderId="0" xfId="0" applyNumberFormat="1" applyFont="1" applyAlignment="1">
      <alignment horizontal="left" vertical="top"/>
    </xf>
    <xf numFmtId="0" fontId="49" fillId="4" borderId="0" xfId="0" applyFont="1" applyFill="1" applyAlignment="1">
      <alignment horizontal="left"/>
    </xf>
    <xf numFmtId="0" fontId="49" fillId="5" borderId="0" xfId="0" applyFont="1" applyFill="1" applyAlignment="1">
      <alignment horizontal="left"/>
    </xf>
    <xf numFmtId="0" fontId="39" fillId="0" borderId="0" xfId="0" applyFont="1" applyAlignment="1">
      <alignment horizontal="left"/>
    </xf>
    <xf numFmtId="0" fontId="50" fillId="0" borderId="0" xfId="0" applyFont="1"/>
    <xf numFmtId="0" fontId="50" fillId="0" borderId="0" xfId="0" applyFont="1" applyAlignment="1">
      <alignment vertical="top"/>
    </xf>
    <xf numFmtId="0" fontId="39" fillId="0" borderId="0" xfId="0" applyFont="1" applyAlignment="1">
      <alignment horizontal="center"/>
    </xf>
    <xf numFmtId="0" fontId="51" fillId="0" borderId="0" xfId="0" applyFont="1" applyAlignment="1">
      <alignment horizontal="left"/>
    </xf>
    <xf numFmtId="0" fontId="42" fillId="6" borderId="0" xfId="0" applyFont="1" applyFill="1" applyAlignment="1">
      <alignment horizontal="left"/>
    </xf>
    <xf numFmtId="0" fontId="42" fillId="0" borderId="0" xfId="0" applyFont="1"/>
    <xf numFmtId="0" fontId="42" fillId="9" borderId="0" xfId="0" applyFont="1" applyFill="1" applyAlignment="1">
      <alignment horizontal="left"/>
    </xf>
    <xf numFmtId="9" fontId="42" fillId="9" borderId="0" xfId="0" applyNumberFormat="1" applyFont="1" applyFill="1" applyAlignment="1">
      <alignment horizontal="left"/>
    </xf>
    <xf numFmtId="0" fontId="42" fillId="0" borderId="13" xfId="0" applyFont="1" applyBorder="1" applyAlignment="1">
      <alignment vertical="top"/>
    </xf>
    <xf numFmtId="0" fontId="46" fillId="0" borderId="11" xfId="0" applyFont="1" applyBorder="1" applyAlignment="1">
      <alignment vertical="top"/>
    </xf>
    <xf numFmtId="0" fontId="42" fillId="0" borderId="11" xfId="0" applyFont="1" applyBorder="1" applyAlignment="1">
      <alignment horizontal="left" vertical="top" wrapText="1"/>
    </xf>
    <xf numFmtId="0" fontId="42" fillId="0" borderId="11" xfId="0" applyFont="1" applyBorder="1"/>
    <xf numFmtId="0" fontId="42" fillId="0" borderId="5" xfId="0" applyFont="1" applyBorder="1" applyAlignment="1">
      <alignment vertical="top" wrapText="1"/>
    </xf>
    <xf numFmtId="0" fontId="53" fillId="0" borderId="0" xfId="0" applyFont="1" applyAlignment="1">
      <alignment horizontal="center" wrapText="1"/>
    </xf>
    <xf numFmtId="0" fontId="39" fillId="0" borderId="0" xfId="0" applyFont="1" applyAlignment="1">
      <alignment horizontal="center" vertical="center" wrapText="1"/>
    </xf>
    <xf numFmtId="0" fontId="41" fillId="0" borderId="0" xfId="0" applyFont="1" applyAlignment="1">
      <alignment horizontal="center" wrapText="1"/>
    </xf>
    <xf numFmtId="0" fontId="39" fillId="0" borderId="0" xfId="0" applyFont="1" applyAlignment="1">
      <alignment horizontal="center" wrapText="1"/>
    </xf>
    <xf numFmtId="0" fontId="39" fillId="0" borderId="0" xfId="0" applyFont="1" applyAlignment="1">
      <alignment vertical="top" wrapText="1"/>
    </xf>
    <xf numFmtId="0" fontId="42" fillId="0" borderId="13" xfId="0" applyFont="1" applyBorder="1" applyAlignment="1">
      <alignment vertical="top" wrapText="1"/>
    </xf>
    <xf numFmtId="0" fontId="54" fillId="0" borderId="0" xfId="0" applyFont="1" applyAlignment="1">
      <alignment horizontal="left" wrapText="1"/>
    </xf>
    <xf numFmtId="0" fontId="46" fillId="0" borderId="0" xfId="0" applyFont="1" applyAlignment="1">
      <alignment vertical="top"/>
    </xf>
    <xf numFmtId="0" fontId="54" fillId="0" borderId="0" xfId="0" applyFont="1" applyAlignment="1">
      <alignment horizontal="left"/>
    </xf>
    <xf numFmtId="0" fontId="55" fillId="0" borderId="0" xfId="0" applyFont="1" applyAlignment="1">
      <alignment horizontal="left"/>
    </xf>
    <xf numFmtId="9" fontId="55" fillId="0" borderId="0" xfId="0" applyNumberFormat="1" applyFont="1" applyAlignment="1">
      <alignment horizontal="left"/>
    </xf>
    <xf numFmtId="0" fontId="56" fillId="0" borderId="0" xfId="0" applyFont="1" applyAlignment="1">
      <alignment vertical="center" wrapText="1"/>
    </xf>
    <xf numFmtId="0" fontId="42" fillId="0" borderId="12" xfId="0" applyFont="1" applyBorder="1" applyAlignment="1">
      <alignment vertical="top"/>
    </xf>
    <xf numFmtId="0" fontId="53" fillId="0" borderId="0" xfId="0" applyFont="1" applyAlignment="1">
      <alignment horizontal="center"/>
    </xf>
    <xf numFmtId="0" fontId="57" fillId="0" borderId="0" xfId="0" applyFont="1" applyAlignment="1">
      <alignment vertical="top"/>
    </xf>
    <xf numFmtId="0" fontId="43" fillId="0" borderId="0" xfId="0" applyFont="1" applyAlignment="1">
      <alignment vertical="top"/>
    </xf>
    <xf numFmtId="0" fontId="40" fillId="10" borderId="0" xfId="0" applyFont="1" applyFill="1" applyAlignment="1">
      <alignment horizontal="left" vertical="center"/>
    </xf>
    <xf numFmtId="0" fontId="39" fillId="10" borderId="0" xfId="0" applyFont="1" applyFill="1" applyAlignment="1">
      <alignment horizontal="left"/>
    </xf>
    <xf numFmtId="49" fontId="39" fillId="0" borderId="0" xfId="0" applyNumberFormat="1" applyFont="1"/>
    <xf numFmtId="0" fontId="39" fillId="0" borderId="10" xfId="0" applyFont="1" applyBorder="1"/>
    <xf numFmtId="0" fontId="42" fillId="0" borderId="0" xfId="0" applyFont="1" applyAlignment="1">
      <alignment horizontal="left"/>
    </xf>
    <xf numFmtId="0" fontId="47" fillId="10" borderId="0" xfId="0" applyFont="1" applyFill="1" applyAlignment="1">
      <alignment horizontal="left" vertical="center" indent="5"/>
    </xf>
    <xf numFmtId="0" fontId="41" fillId="10" borderId="0" xfId="0" applyFont="1" applyFill="1"/>
    <xf numFmtId="0" fontId="39" fillId="0" borderId="0" xfId="0" applyFont="1" applyAlignment="1">
      <alignment horizontal="left" vertical="top"/>
    </xf>
    <xf numFmtId="0" fontId="58" fillId="0" borderId="0" xfId="0" applyFont="1" applyAlignment="1">
      <alignment horizontal="left" vertical="top" wrapText="1"/>
    </xf>
    <xf numFmtId="0" fontId="59" fillId="0" borderId="0" xfId="0" applyFont="1" applyAlignment="1">
      <alignment horizontal="left"/>
    </xf>
    <xf numFmtId="0" fontId="59" fillId="0" borderId="0" xfId="0" applyFont="1" applyAlignment="1">
      <alignment horizontal="center"/>
    </xf>
    <xf numFmtId="0" fontId="59" fillId="0" borderId="0" xfId="0" applyFont="1" applyAlignment="1">
      <alignment horizontal="left" wrapText="1"/>
    </xf>
    <xf numFmtId="0" fontId="60" fillId="0" borderId="0" xfId="0" applyFont="1"/>
    <xf numFmtId="0" fontId="59" fillId="0" borderId="0" xfId="0" applyFont="1"/>
    <xf numFmtId="0" fontId="61" fillId="5" borderId="0" xfId="0" applyFont="1" applyFill="1" applyAlignment="1">
      <alignment horizontal="left"/>
    </xf>
    <xf numFmtId="0" fontId="59" fillId="5" borderId="0" xfId="0" applyFont="1" applyFill="1" applyAlignment="1">
      <alignment horizontal="left"/>
    </xf>
    <xf numFmtId="0" fontId="61" fillId="0" borderId="0" xfId="0" applyFont="1" applyAlignment="1">
      <alignment horizontal="left"/>
    </xf>
    <xf numFmtId="0" fontId="61" fillId="0" borderId="0" xfId="0" applyFont="1" applyProtection="1">
      <protection locked="0"/>
    </xf>
    <xf numFmtId="0" fontId="62" fillId="7" borderId="0" xfId="0" applyFont="1" applyFill="1" applyProtection="1">
      <protection locked="0"/>
    </xf>
    <xf numFmtId="0" fontId="61" fillId="0" borderId="0" xfId="0" applyFont="1"/>
    <xf numFmtId="0" fontId="39" fillId="5" borderId="0" xfId="0" applyFont="1" applyFill="1"/>
    <xf numFmtId="0" fontId="61" fillId="4" borderId="0" xfId="0" applyFont="1" applyFill="1" applyAlignment="1">
      <alignment horizontal="left"/>
    </xf>
    <xf numFmtId="0" fontId="59" fillId="4" borderId="0" xfId="0" applyFont="1" applyFill="1" applyAlignment="1">
      <alignment horizontal="left"/>
    </xf>
    <xf numFmtId="0" fontId="63" fillId="0" borderId="0" xfId="0" applyFont="1" applyProtection="1">
      <protection locked="0"/>
    </xf>
    <xf numFmtId="0" fontId="39" fillId="4" borderId="0" xfId="0" applyFont="1" applyFill="1"/>
    <xf numFmtId="0" fontId="61" fillId="5" borderId="0" xfId="0" applyFont="1" applyFill="1" applyAlignment="1">
      <alignment horizontal="left" vertical="top"/>
    </xf>
    <xf numFmtId="0" fontId="62" fillId="0" borderId="0" xfId="0" applyFont="1" applyProtection="1">
      <protection locked="0"/>
    </xf>
    <xf numFmtId="0" fontId="39" fillId="5" borderId="0" xfId="0" applyFont="1" applyFill="1" applyAlignment="1">
      <alignment vertical="top"/>
    </xf>
    <xf numFmtId="0" fontId="61" fillId="4" borderId="0" xfId="0" applyFont="1" applyFill="1" applyAlignment="1">
      <alignment horizontal="left" vertical="top"/>
    </xf>
    <xf numFmtId="0" fontId="39" fillId="4" borderId="0" xfId="0" applyFont="1" applyFill="1" applyAlignment="1">
      <alignment vertical="top"/>
    </xf>
    <xf numFmtId="0" fontId="59" fillId="4" borderId="1" xfId="0" applyFont="1" applyFill="1" applyBorder="1" applyAlignment="1">
      <alignment horizontal="left"/>
    </xf>
    <xf numFmtId="0" fontId="61" fillId="0" borderId="0" xfId="0" applyFont="1" applyAlignment="1">
      <alignment wrapText="1"/>
    </xf>
    <xf numFmtId="0" fontId="62" fillId="0" borderId="0" xfId="0" applyFont="1"/>
    <xf numFmtId="0" fontId="46" fillId="0" borderId="0" xfId="0" applyFont="1" applyAlignment="1">
      <alignment horizontal="left"/>
    </xf>
    <xf numFmtId="0" fontId="59" fillId="5" borderId="0" xfId="0" applyFont="1" applyFill="1" applyAlignment="1">
      <alignment horizontal="left" vertical="top"/>
    </xf>
    <xf numFmtId="0" fontId="43" fillId="5" borderId="0" xfId="0" applyFont="1" applyFill="1"/>
    <xf numFmtId="0" fontId="59" fillId="4" borderId="0" xfId="0" applyFont="1" applyFill="1" applyAlignment="1">
      <alignment horizontal="left" vertical="top"/>
    </xf>
    <xf numFmtId="0" fontId="59" fillId="5" borderId="1" xfId="0" applyFont="1" applyFill="1" applyBorder="1" applyAlignment="1">
      <alignment horizontal="left" vertical="top"/>
    </xf>
    <xf numFmtId="0" fontId="39" fillId="5" borderId="0" xfId="0" applyFont="1" applyFill="1" applyAlignment="1">
      <alignment vertical="top" wrapText="1"/>
    </xf>
    <xf numFmtId="0" fontId="29" fillId="0" borderId="19" xfId="0" applyFont="1" applyBorder="1" applyAlignment="1">
      <alignment horizontal="left" wrapText="1"/>
    </xf>
    <xf numFmtId="0" fontId="52" fillId="0" borderId="0" xfId="0" applyFont="1" applyAlignment="1">
      <alignment horizontal="center"/>
    </xf>
    <xf numFmtId="0" fontId="39" fillId="12" borderId="0" xfId="0" applyFont="1" applyFill="1" applyProtection="1">
      <protection locked="0"/>
    </xf>
    <xf numFmtId="0" fontId="42" fillId="7" borderId="0" xfId="0" applyFont="1" applyFill="1" applyAlignment="1">
      <alignment horizontal="left" vertical="top" wrapText="1"/>
    </xf>
    <xf numFmtId="0" fontId="42" fillId="7" borderId="0" xfId="0" applyFont="1" applyFill="1" applyAlignment="1">
      <alignment wrapText="1"/>
    </xf>
    <xf numFmtId="0" fontId="43" fillId="0" borderId="16" xfId="0" applyFont="1" applyBorder="1" applyAlignment="1">
      <alignment vertical="top" wrapText="1"/>
    </xf>
    <xf numFmtId="0" fontId="0" fillId="0" borderId="17" xfId="0" applyBorder="1" applyAlignment="1">
      <alignment vertical="top" wrapText="1"/>
    </xf>
    <xf numFmtId="0" fontId="0" fillId="0" borderId="18" xfId="0" applyBorder="1" applyAlignment="1">
      <alignment vertical="top" wrapText="1"/>
    </xf>
    <xf numFmtId="0" fontId="40" fillId="10" borderId="0" xfId="0" applyFont="1" applyFill="1" applyAlignment="1">
      <alignment horizontal="left" vertical="top" wrapText="1"/>
    </xf>
    <xf numFmtId="0" fontId="39" fillId="0" borderId="0" xfId="0" applyFont="1" applyAlignment="1">
      <alignment horizontal="left" vertical="top" wrapText="1"/>
    </xf>
    <xf numFmtId="0" fontId="52" fillId="0" borderId="0" xfId="0" applyFont="1" applyAlignment="1">
      <alignment horizontal="center" vertical="top" wrapText="1"/>
    </xf>
    <xf numFmtId="0" fontId="39" fillId="0" borderId="0" xfId="0" applyFont="1"/>
    <xf numFmtId="0" fontId="42" fillId="0" borderId="15" xfId="0" applyFont="1" applyBorder="1" applyAlignment="1">
      <alignment horizontal="left" vertical="top" wrapText="1"/>
    </xf>
    <xf numFmtId="0" fontId="42" fillId="0" borderId="14" xfId="0" applyFont="1" applyBorder="1"/>
    <xf numFmtId="0" fontId="42" fillId="0" borderId="14" xfId="0" applyFont="1" applyBorder="1" applyAlignment="1">
      <alignment horizontal="left" vertical="top" wrapText="1"/>
    </xf>
    <xf numFmtId="0" fontId="42" fillId="0" borderId="14" xfId="0" applyFont="1" applyBorder="1" applyAlignment="1">
      <alignment wrapText="1"/>
    </xf>
    <xf numFmtId="0" fontId="42" fillId="0" borderId="0" xfId="0" applyFont="1" applyAlignment="1">
      <alignment horizontal="left" vertical="top" wrapText="1"/>
    </xf>
    <xf numFmtId="0" fontId="42" fillId="0" borderId="0" xfId="0" applyFont="1"/>
    <xf numFmtId="0" fontId="23" fillId="0" borderId="0" xfId="0" applyFont="1" applyAlignment="1">
      <alignment horizontal="center" vertical="top" wrapText="1"/>
    </xf>
    <xf numFmtId="0" fontId="5" fillId="0" borderId="0" xfId="0" applyFont="1" applyAlignment="1">
      <alignment horizontal="right"/>
    </xf>
    <xf numFmtId="0" fontId="0" fillId="0" borderId="0" xfId="0"/>
    <xf numFmtId="0" fontId="15" fillId="0" borderId="0" xfId="0" applyFont="1" applyAlignment="1">
      <alignment vertical="center" wrapText="1"/>
    </xf>
    <xf numFmtId="0" fontId="15" fillId="0" borderId="0" xfId="0" applyFont="1"/>
    <xf numFmtId="0" fontId="35" fillId="0" borderId="0" xfId="0" applyFont="1" applyAlignment="1">
      <alignment horizontal="center" vertical="top" wrapText="1"/>
    </xf>
  </cellXfs>
  <cellStyles count="3">
    <cellStyle name="Hyperlink" xfId="2" builtinId="8"/>
    <cellStyle name="Normal" xfId="0" builtinId="0" customBuiltin="1"/>
    <cellStyle name="Table heading" xfId="1" xr:uid="{E49BF0D6-D7E0-0540-8814-69B2BD5296DB}"/>
  </cellStyles>
  <dxfs count="215">
    <dxf>
      <font>
        <color theme="0"/>
      </font>
      <fill>
        <patternFill>
          <bgColor rgb="FFC00000"/>
        </patternFill>
      </fill>
    </dxf>
    <dxf>
      <fill>
        <patternFill patternType="solid">
          <bgColor rgb="FF00B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patternType="solid">
          <bgColor rgb="FF00B050"/>
        </patternFill>
      </fill>
    </dxf>
    <dxf>
      <fill>
        <patternFill>
          <bgColor rgb="FF92D050"/>
        </patternFill>
      </fill>
    </dxf>
    <dxf>
      <fill>
        <patternFill>
          <bgColor rgb="FFFFFF00"/>
        </patternFill>
      </fill>
    </dxf>
    <dxf>
      <font>
        <color theme="0"/>
      </font>
      <fill>
        <patternFill>
          <bgColor rgb="FFC00000"/>
        </patternFill>
      </fill>
    </dxf>
    <dxf>
      <fill>
        <patternFill>
          <bgColor rgb="FFFF0000"/>
        </patternFill>
      </fill>
    </dxf>
    <dxf>
      <fill>
        <patternFill>
          <bgColor rgb="FF92D050"/>
        </patternFill>
      </fill>
    </dxf>
    <dxf>
      <fill>
        <patternFill patternType="solid">
          <bgColor rgb="FF00B050"/>
        </patternFill>
      </fill>
    </dxf>
    <dxf>
      <font>
        <color theme="0"/>
      </font>
      <fill>
        <patternFill>
          <bgColor rgb="FFC00000"/>
        </patternFill>
      </fill>
    </dxf>
    <dxf>
      <fill>
        <patternFill>
          <bgColor rgb="FFFFFF00"/>
        </patternFill>
      </fill>
    </dxf>
    <dxf>
      <fill>
        <patternFill>
          <bgColor rgb="FF92D050"/>
        </patternFill>
      </fill>
    </dxf>
    <dxf>
      <fill>
        <patternFill patternType="solid">
          <bgColor rgb="FF00B050"/>
        </patternFill>
      </fill>
    </dxf>
    <dxf>
      <fill>
        <patternFill>
          <bgColor rgb="FFFFFF00"/>
        </patternFill>
      </fill>
    </dxf>
    <dxf>
      <fill>
        <patternFill>
          <bgColor rgb="FFFF0000"/>
        </patternFill>
      </fill>
    </dxf>
    <dxf>
      <font>
        <color theme="0"/>
      </font>
      <fill>
        <patternFill>
          <bgColor rgb="FFC00000"/>
        </patternFill>
      </fill>
    </dxf>
    <dxf>
      <font>
        <color theme="0"/>
      </font>
      <fill>
        <patternFill>
          <bgColor rgb="FFC00000"/>
        </patternFill>
      </fill>
    </dxf>
    <dxf>
      <fill>
        <patternFill>
          <bgColor rgb="FFFF0000"/>
        </patternFill>
      </fill>
    </dxf>
    <dxf>
      <fill>
        <patternFill>
          <bgColor rgb="FFFFFF00"/>
        </patternFill>
      </fill>
    </dxf>
    <dxf>
      <fill>
        <patternFill>
          <bgColor rgb="FF92D050"/>
        </patternFill>
      </fill>
    </dxf>
    <dxf>
      <fill>
        <patternFill patternType="solid">
          <bgColor rgb="FF00B050"/>
        </patternFill>
      </fill>
    </dxf>
    <dxf>
      <font>
        <color theme="0"/>
      </font>
      <fill>
        <patternFill>
          <bgColor rgb="FFC00000"/>
        </patternFill>
      </fill>
    </dxf>
    <dxf>
      <fill>
        <patternFill>
          <bgColor rgb="FFFF0000"/>
        </patternFill>
      </fill>
    </dxf>
    <dxf>
      <fill>
        <patternFill>
          <bgColor rgb="FFFFFF00"/>
        </patternFill>
      </fill>
    </dxf>
    <dxf>
      <fill>
        <patternFill>
          <bgColor rgb="FF92D050"/>
        </patternFill>
      </fill>
    </dxf>
    <dxf>
      <fill>
        <patternFill patternType="solid">
          <bgColor rgb="FF00B050"/>
        </patternFill>
      </fill>
    </dxf>
    <dxf>
      <fill>
        <patternFill patternType="solid">
          <bgColor rgb="FF00B050"/>
        </patternFill>
      </fill>
    </dxf>
    <dxf>
      <fill>
        <patternFill>
          <bgColor rgb="FF92D050"/>
        </patternFill>
      </fill>
    </dxf>
    <dxf>
      <fill>
        <patternFill>
          <bgColor rgb="FFFFFF00"/>
        </patternFill>
      </fill>
    </dxf>
    <dxf>
      <fill>
        <patternFill>
          <bgColor rgb="FFFF0000"/>
        </patternFill>
      </fill>
    </dxf>
    <dxf>
      <font>
        <color theme="0"/>
      </font>
      <fill>
        <patternFill>
          <bgColor rgb="FFC00000"/>
        </patternFill>
      </fill>
    </dxf>
    <dxf>
      <font>
        <color theme="0"/>
      </font>
      <fill>
        <patternFill>
          <bgColor rgb="FFC00000"/>
        </patternFill>
      </fill>
    </dxf>
    <dxf>
      <fill>
        <patternFill>
          <bgColor rgb="FFFFFF00"/>
        </patternFill>
      </fill>
    </dxf>
    <dxf>
      <fill>
        <patternFill>
          <bgColor rgb="FF92D050"/>
        </patternFill>
      </fill>
    </dxf>
    <dxf>
      <fill>
        <patternFill patternType="solid">
          <bgColor rgb="FF00B050"/>
        </patternFill>
      </fill>
    </dxf>
    <dxf>
      <fill>
        <patternFill>
          <bgColor rgb="FFFF0000"/>
        </patternFill>
      </fill>
    </dxf>
    <dxf>
      <fill>
        <patternFill>
          <bgColor rgb="FFFFFF00"/>
        </patternFill>
      </fill>
    </dxf>
    <dxf>
      <font>
        <color theme="0"/>
      </font>
      <fill>
        <patternFill>
          <bgColor rgb="FFC00000"/>
        </patternFill>
      </fill>
    </dxf>
    <dxf>
      <fill>
        <patternFill>
          <bgColor rgb="FFFF0000"/>
        </patternFill>
      </fill>
    </dxf>
    <dxf>
      <fill>
        <patternFill>
          <bgColor rgb="FF92D050"/>
        </patternFill>
      </fill>
    </dxf>
    <dxf>
      <fill>
        <patternFill patternType="solid">
          <bgColor rgb="FF00B050"/>
        </patternFill>
      </fill>
    </dxf>
    <dxf>
      <font>
        <color theme="0"/>
      </font>
      <fill>
        <patternFill>
          <bgColor rgb="FFC00000"/>
        </patternFill>
      </fill>
    </dxf>
    <dxf>
      <fill>
        <patternFill>
          <bgColor rgb="FFFF0000"/>
        </patternFill>
      </fill>
    </dxf>
    <dxf>
      <fill>
        <patternFill>
          <bgColor rgb="FFFFFF00"/>
        </patternFill>
      </fill>
    </dxf>
    <dxf>
      <fill>
        <patternFill>
          <bgColor rgb="FF92D050"/>
        </patternFill>
      </fill>
    </dxf>
    <dxf>
      <fill>
        <patternFill patternType="solid">
          <bgColor rgb="FF00B050"/>
        </patternFill>
      </fill>
    </dxf>
    <dxf>
      <fill>
        <patternFill>
          <bgColor rgb="FFC00000"/>
        </patternFill>
      </fill>
    </dxf>
    <dxf>
      <fill>
        <patternFill patternType="solid">
          <bgColor rgb="FF00B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patternType="solid">
          <bgColor rgb="FF00B050"/>
        </patternFill>
      </fill>
    </dxf>
    <dxf>
      <fill>
        <patternFill>
          <bgColor rgb="FF92D050"/>
        </patternFill>
      </fill>
    </dxf>
    <dxf>
      <fill>
        <patternFill>
          <bgColor rgb="FFFFFF00"/>
        </patternFill>
      </fill>
    </dxf>
    <dxf>
      <fill>
        <patternFill>
          <bgColor rgb="FFC00000"/>
        </patternFill>
      </fill>
    </dxf>
    <dxf>
      <fill>
        <patternFill>
          <bgColor rgb="FFFF0000"/>
        </patternFill>
      </fill>
    </dxf>
    <dxf>
      <fill>
        <patternFill>
          <bgColor rgb="FF92D050"/>
        </patternFill>
      </fill>
    </dxf>
    <dxf>
      <fill>
        <patternFill patternType="solid">
          <bgColor rgb="FF00B050"/>
        </patternFill>
      </fill>
    </dxf>
    <dxf>
      <fill>
        <patternFill>
          <bgColor rgb="FFC00000"/>
        </patternFill>
      </fill>
    </dxf>
    <dxf>
      <fill>
        <patternFill>
          <bgColor rgb="FFFFFF00"/>
        </patternFill>
      </fill>
    </dxf>
    <dxf>
      <fill>
        <patternFill>
          <bgColor rgb="FF92D050"/>
        </patternFill>
      </fill>
    </dxf>
    <dxf>
      <fill>
        <patternFill patternType="solid">
          <bgColor rgb="FF00B050"/>
        </patternFill>
      </fill>
    </dxf>
    <dxf>
      <fill>
        <patternFill>
          <bgColor rgb="FFFFFF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FF00"/>
        </patternFill>
      </fill>
    </dxf>
    <dxf>
      <fill>
        <patternFill>
          <bgColor rgb="FF92D050"/>
        </patternFill>
      </fill>
    </dxf>
    <dxf>
      <fill>
        <patternFill patternType="solid">
          <bgColor rgb="FF00B050"/>
        </patternFill>
      </fill>
    </dxf>
    <dxf>
      <fill>
        <patternFill>
          <bgColor rgb="FFC00000"/>
        </patternFill>
      </fill>
    </dxf>
    <dxf>
      <fill>
        <patternFill>
          <bgColor rgb="FFFF0000"/>
        </patternFill>
      </fill>
    </dxf>
    <dxf>
      <fill>
        <patternFill>
          <bgColor rgb="FFFFFF00"/>
        </patternFill>
      </fill>
    </dxf>
    <dxf>
      <fill>
        <patternFill>
          <bgColor rgb="FF92D050"/>
        </patternFill>
      </fill>
    </dxf>
    <dxf>
      <fill>
        <patternFill patternType="solid">
          <bgColor rgb="FF00B050"/>
        </patternFill>
      </fill>
    </dxf>
    <dxf>
      <fill>
        <patternFill patternType="solid">
          <bgColor rgb="FF00B050"/>
        </patternFill>
      </fill>
    </dxf>
    <dxf>
      <fill>
        <patternFill>
          <bgColor rgb="FF92D050"/>
        </patternFill>
      </fill>
    </dxf>
    <dxf>
      <fill>
        <patternFill>
          <bgColor rgb="FFFFFF00"/>
        </patternFill>
      </fill>
    </dxf>
    <dxf>
      <fill>
        <patternFill>
          <bgColor rgb="FFFF00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patternType="solid">
          <bgColor rgb="FF00B050"/>
        </patternFill>
      </fill>
    </dxf>
    <dxf>
      <fill>
        <patternFill>
          <bgColor rgb="FFFF0000"/>
        </patternFill>
      </fill>
    </dxf>
    <dxf>
      <fill>
        <patternFill>
          <bgColor rgb="FFFFFF00"/>
        </patternFill>
      </fill>
    </dxf>
    <dxf>
      <fill>
        <patternFill>
          <bgColor rgb="FFC00000"/>
        </patternFill>
      </fill>
    </dxf>
    <dxf>
      <fill>
        <patternFill>
          <bgColor rgb="FFFF0000"/>
        </patternFill>
      </fill>
    </dxf>
    <dxf>
      <fill>
        <patternFill>
          <bgColor rgb="FF92D050"/>
        </patternFill>
      </fill>
    </dxf>
    <dxf>
      <fill>
        <patternFill patternType="solid">
          <bgColor rgb="FF00B050"/>
        </patternFill>
      </fill>
    </dxf>
    <dxf>
      <fill>
        <patternFill>
          <bgColor rgb="FFC00000"/>
        </patternFill>
      </fill>
    </dxf>
    <dxf>
      <fill>
        <patternFill>
          <bgColor rgb="FFFF0000"/>
        </patternFill>
      </fill>
    </dxf>
    <dxf>
      <fill>
        <patternFill>
          <bgColor rgb="FFFFFF00"/>
        </patternFill>
      </fill>
    </dxf>
    <dxf>
      <fill>
        <patternFill>
          <bgColor rgb="FF92D050"/>
        </patternFill>
      </fill>
    </dxf>
    <dxf>
      <fill>
        <patternFill patternType="solid">
          <bgColor rgb="FF00B050"/>
        </patternFill>
      </fill>
    </dxf>
    <dxf>
      <font>
        <color theme="0"/>
      </font>
      <fill>
        <patternFill>
          <bgColor rgb="FFC00000"/>
        </patternFill>
      </fill>
    </dxf>
    <dxf>
      <fill>
        <patternFill patternType="solid">
          <bgColor rgb="FF00B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patternType="solid">
          <bgColor rgb="FF00B050"/>
        </patternFill>
      </fill>
    </dxf>
    <dxf>
      <fill>
        <patternFill>
          <bgColor rgb="FF92D050"/>
        </patternFill>
      </fill>
    </dxf>
    <dxf>
      <fill>
        <patternFill>
          <bgColor rgb="FFFFFF00"/>
        </patternFill>
      </fill>
    </dxf>
    <dxf>
      <font>
        <color theme="0"/>
      </font>
      <fill>
        <patternFill>
          <bgColor rgb="FFC00000"/>
        </patternFill>
      </fill>
    </dxf>
    <dxf>
      <fill>
        <patternFill>
          <bgColor rgb="FFFF0000"/>
        </patternFill>
      </fill>
    </dxf>
    <dxf>
      <fill>
        <patternFill>
          <bgColor rgb="FF92D050"/>
        </patternFill>
      </fill>
    </dxf>
    <dxf>
      <fill>
        <patternFill patternType="solid">
          <bgColor rgb="FF00B050"/>
        </patternFill>
      </fill>
    </dxf>
    <dxf>
      <font>
        <color theme="0"/>
      </font>
      <fill>
        <patternFill>
          <bgColor rgb="FFC00000"/>
        </patternFill>
      </fill>
    </dxf>
    <dxf>
      <fill>
        <patternFill>
          <bgColor rgb="FFFFFF00"/>
        </patternFill>
      </fill>
    </dxf>
    <dxf>
      <fill>
        <patternFill>
          <bgColor rgb="FF92D050"/>
        </patternFill>
      </fill>
    </dxf>
    <dxf>
      <fill>
        <patternFill patternType="solid">
          <bgColor rgb="FF00B050"/>
        </patternFill>
      </fill>
    </dxf>
    <dxf>
      <fill>
        <patternFill>
          <bgColor rgb="FFFFFF00"/>
        </patternFill>
      </fill>
    </dxf>
    <dxf>
      <fill>
        <patternFill>
          <bgColor rgb="FFFF0000"/>
        </patternFill>
      </fill>
    </dxf>
    <dxf>
      <font>
        <color theme="0"/>
      </font>
      <fill>
        <patternFill>
          <bgColor rgb="FFC00000"/>
        </patternFill>
      </fill>
    </dxf>
    <dxf>
      <font>
        <color theme="0"/>
      </font>
      <fill>
        <patternFill>
          <bgColor rgb="FFC00000"/>
        </patternFill>
      </fill>
    </dxf>
    <dxf>
      <fill>
        <patternFill>
          <bgColor rgb="FFFF0000"/>
        </patternFill>
      </fill>
    </dxf>
    <dxf>
      <fill>
        <patternFill>
          <bgColor rgb="FFFFFF00"/>
        </patternFill>
      </fill>
    </dxf>
    <dxf>
      <fill>
        <patternFill>
          <bgColor rgb="FF92D050"/>
        </patternFill>
      </fill>
    </dxf>
    <dxf>
      <fill>
        <patternFill patternType="solid">
          <bgColor rgb="FF00B050"/>
        </patternFill>
      </fill>
    </dxf>
    <dxf>
      <font>
        <color theme="0"/>
      </font>
      <fill>
        <patternFill>
          <bgColor rgb="FFC00000"/>
        </patternFill>
      </fill>
    </dxf>
    <dxf>
      <fill>
        <patternFill>
          <bgColor rgb="FFFF0000"/>
        </patternFill>
      </fill>
    </dxf>
    <dxf>
      <fill>
        <patternFill>
          <bgColor rgb="FFFFFF00"/>
        </patternFill>
      </fill>
    </dxf>
    <dxf>
      <fill>
        <patternFill>
          <bgColor rgb="FF92D050"/>
        </patternFill>
      </fill>
    </dxf>
    <dxf>
      <fill>
        <patternFill patternType="solid">
          <bgColor rgb="FF00B050"/>
        </patternFill>
      </fill>
    </dxf>
    <dxf>
      <fill>
        <patternFill patternType="solid">
          <bgColor rgb="FF00B050"/>
        </patternFill>
      </fill>
    </dxf>
    <dxf>
      <fill>
        <patternFill>
          <bgColor rgb="FF92D050"/>
        </patternFill>
      </fill>
    </dxf>
    <dxf>
      <fill>
        <patternFill>
          <bgColor rgb="FFFFFF00"/>
        </patternFill>
      </fill>
    </dxf>
    <dxf>
      <fill>
        <patternFill>
          <bgColor rgb="FFFF0000"/>
        </patternFill>
      </fill>
    </dxf>
    <dxf>
      <font>
        <color theme="0"/>
      </font>
      <fill>
        <patternFill>
          <bgColor rgb="FFC00000"/>
        </patternFill>
      </fill>
    </dxf>
    <dxf>
      <font>
        <color theme="0"/>
      </font>
      <fill>
        <patternFill>
          <bgColor rgb="FFC00000"/>
        </patternFill>
      </fill>
    </dxf>
    <dxf>
      <fill>
        <patternFill>
          <bgColor rgb="FFFFFF00"/>
        </patternFill>
      </fill>
    </dxf>
    <dxf>
      <fill>
        <patternFill>
          <bgColor rgb="FF92D050"/>
        </patternFill>
      </fill>
    </dxf>
    <dxf>
      <fill>
        <patternFill patternType="solid">
          <bgColor rgb="FF00B050"/>
        </patternFill>
      </fill>
    </dxf>
    <dxf>
      <fill>
        <patternFill>
          <bgColor rgb="FFFF0000"/>
        </patternFill>
      </fill>
    </dxf>
    <dxf>
      <fill>
        <patternFill>
          <bgColor rgb="FFFFFF00"/>
        </patternFill>
      </fill>
    </dxf>
    <dxf>
      <font>
        <color theme="0"/>
      </font>
      <fill>
        <patternFill>
          <bgColor rgb="FFC00000"/>
        </patternFill>
      </fill>
    </dxf>
    <dxf>
      <fill>
        <patternFill>
          <bgColor rgb="FFFF0000"/>
        </patternFill>
      </fill>
    </dxf>
    <dxf>
      <fill>
        <patternFill>
          <bgColor rgb="FF92D050"/>
        </patternFill>
      </fill>
    </dxf>
    <dxf>
      <fill>
        <patternFill patternType="solid">
          <bgColor rgb="FF00B050"/>
        </patternFill>
      </fill>
    </dxf>
    <dxf>
      <font>
        <color theme="0"/>
      </font>
      <fill>
        <patternFill>
          <bgColor rgb="FFC00000"/>
        </patternFill>
      </fill>
    </dxf>
    <dxf>
      <fill>
        <patternFill>
          <bgColor rgb="FFFF0000"/>
        </patternFill>
      </fill>
    </dxf>
    <dxf>
      <fill>
        <patternFill>
          <bgColor rgb="FFFFFF00"/>
        </patternFill>
      </fill>
    </dxf>
    <dxf>
      <fill>
        <patternFill>
          <bgColor rgb="FF92D050"/>
        </patternFill>
      </fill>
    </dxf>
    <dxf>
      <fill>
        <patternFill patternType="solid">
          <bgColor rgb="FF00B050"/>
        </patternFill>
      </fill>
    </dxf>
    <dxf>
      <fill>
        <patternFill patternType="solid">
          <fgColor rgb="FFC5E0B3"/>
          <bgColor rgb="FFC5E0B3"/>
        </patternFill>
      </fill>
    </dxf>
    <dxf>
      <fill>
        <patternFill patternType="solid">
          <fgColor rgb="FFF7F7F7"/>
          <bgColor theme="7" tint="0.79998168889431442"/>
        </patternFill>
      </fill>
    </dxf>
    <dxf>
      <fill>
        <patternFill patternType="solid">
          <fgColor rgb="FFC5E0B3"/>
          <bgColor rgb="FFC5E0B3"/>
        </patternFill>
      </fill>
    </dxf>
    <dxf>
      <fill>
        <patternFill patternType="solid">
          <fgColor rgb="FFF7F7F7"/>
          <bgColor theme="7" tint="0.79998168889431442"/>
        </patternFill>
      </fill>
    </dxf>
    <dxf>
      <font>
        <b val="0"/>
        <i val="0"/>
        <strike val="0"/>
        <condense val="0"/>
        <extend val="0"/>
        <outline val="0"/>
        <shadow val="0"/>
        <u val="none"/>
        <vertAlign val="baseline"/>
        <sz val="11"/>
        <color theme="1"/>
        <name val="Noto Sans Regular"/>
        <scheme val="none"/>
      </font>
      <numFmt numFmtId="13" formatCode="0%"/>
      <fill>
        <patternFill patternType="solid">
          <fgColor rgb="FFD8D8D8"/>
          <bgColor rgb="FFF7F7F7"/>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Noto Sans Regular"/>
        <scheme val="none"/>
      </font>
      <fill>
        <patternFill patternType="solid">
          <fgColor rgb="FFD8D8D8"/>
          <bgColor rgb="FFF7F7F7"/>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Noto Sans Regular"/>
        <scheme val="none"/>
      </font>
      <fill>
        <patternFill patternType="solid">
          <fgColor rgb="FFD8D8D8"/>
          <bgColor rgb="FFF7F7F7"/>
        </patternFill>
      </fill>
      <alignment horizontal="left" vertical="bottom" textRotation="0" wrapText="0" indent="0" justifyLastLine="0" shrinkToFit="0" readingOrder="0"/>
    </dxf>
    <dxf>
      <font>
        <strike val="0"/>
        <outline val="0"/>
        <shadow val="0"/>
        <u val="none"/>
        <vertAlign val="baseline"/>
        <sz val="9"/>
        <color rgb="FF000000"/>
        <name val="Calibri"/>
        <family val="2"/>
        <scheme val="none"/>
      </font>
      <fill>
        <patternFill patternType="solid">
          <fgColor rgb="FFD8D8D8"/>
          <bgColor rgb="FFF7F7F7"/>
        </patternFill>
      </fill>
    </dxf>
    <dxf>
      <font>
        <b val="0"/>
        <i val="0"/>
        <strike val="0"/>
        <condense val="0"/>
        <extend val="0"/>
        <outline val="0"/>
        <shadow val="0"/>
        <u val="none"/>
        <vertAlign val="baseline"/>
        <sz val="11"/>
        <color theme="1"/>
        <name val="Noto Sans Medium"/>
        <scheme val="none"/>
      </font>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rgb="FF363639"/>
        <name val="Verdana"/>
        <family val="2"/>
        <scheme val="none"/>
      </font>
      <alignment horizontal="general"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strike val="0"/>
        <outline val="0"/>
        <shadow val="0"/>
        <u val="none"/>
        <vertAlign val="baseline"/>
        <sz val="16"/>
        <name val="Calibri"/>
        <family val="2"/>
      </font>
      <alignment horizontal="left" vertical="bottom" textRotation="0" wrapText="0" indent="0" justifyLastLine="0" shrinkToFit="0" readingOrder="0"/>
    </dxf>
    <dxf>
      <font>
        <strike val="0"/>
        <outline val="0"/>
        <shadow val="0"/>
        <u val="none"/>
        <vertAlign val="baseline"/>
        <sz val="16"/>
        <name val="Calibri"/>
        <family val="2"/>
      </font>
      <numFmt numFmtId="0" formatCode="General"/>
      <alignment horizontal="left" vertical="bottom" textRotation="0" wrapText="0" indent="0" justifyLastLine="0" shrinkToFit="0" readingOrder="0"/>
    </dxf>
    <dxf>
      <font>
        <strike val="0"/>
        <outline val="0"/>
        <shadow val="0"/>
        <u val="none"/>
        <vertAlign val="baseline"/>
        <sz val="16"/>
        <name val="Calibri"/>
        <family val="2"/>
      </font>
      <numFmt numFmtId="0" formatCode="General"/>
      <alignment horizontal="left" vertical="bottom" textRotation="0" wrapText="0" indent="0" justifyLastLine="0" shrinkToFit="0" readingOrder="0"/>
    </dxf>
    <dxf>
      <font>
        <strike val="0"/>
        <outline val="0"/>
        <shadow val="0"/>
        <u val="none"/>
        <vertAlign val="baseline"/>
        <sz val="14"/>
        <color theme="1"/>
        <name val="Calibri"/>
        <family val="2"/>
        <scheme val="minor"/>
      </font>
      <fill>
        <patternFill patternType="solid">
          <fgColor indexed="64"/>
          <bgColor rgb="FFFFFF00"/>
        </patternFill>
      </fill>
      <alignment horizontal="general" vertical="center" textRotation="0" wrapText="1" indent="0" justifyLastLine="0" shrinkToFit="0" readingOrder="0"/>
    </dxf>
    <dxf>
      <font>
        <strike val="0"/>
        <outline val="0"/>
        <shadow val="0"/>
        <u val="none"/>
        <vertAlign val="baseline"/>
        <sz val="14"/>
        <color theme="1"/>
        <name val="Calibri"/>
        <family val="2"/>
        <scheme val="none"/>
      </font>
      <alignment horizontal="left" vertical="bottom" textRotation="0" wrapText="0" indent="0" justifyLastLine="0" shrinkToFit="0" readingOrder="0"/>
    </dxf>
    <dxf>
      <alignment horizontal="left" vertical="top" textRotation="0" wrapText="1" indent="0" justifyLastLine="0" shrinkToFit="0" readingOrder="0"/>
    </dxf>
    <dxf>
      <font>
        <b/>
      </font>
      <alignment vertical="top" textRotation="0" wrapText="0" indent="0" justifyLastLine="0" shrinkToFit="0" readingOrder="0"/>
    </dxf>
    <dxf>
      <numFmt numFmtId="0" formatCode="General"/>
    </dxf>
    <dxf>
      <numFmt numFmtId="0" formatCode="General"/>
    </dxf>
    <dxf>
      <font>
        <b/>
        <i val="0"/>
        <strike val="0"/>
        <condense val="0"/>
        <extend val="0"/>
        <outline val="0"/>
        <shadow val="0"/>
        <u val="none"/>
        <vertAlign val="baseline"/>
        <sz val="9"/>
        <color theme="1"/>
        <name val="Calibri"/>
        <family val="2"/>
        <scheme val="none"/>
      </font>
      <numFmt numFmtId="13" formatCode="0%"/>
      <fill>
        <patternFill patternType="solid">
          <fgColor rgb="FFD8D8D8"/>
          <bgColor rgb="FFD8D8D8"/>
        </patternFill>
      </fill>
      <alignment horizontal="left" vertical="bottom" textRotation="0" wrapText="0" indent="0" justifyLastLine="0" shrinkToFit="0" readingOrder="0"/>
    </dxf>
    <dxf>
      <font>
        <b val="0"/>
        <i val="0"/>
        <strike val="0"/>
        <condense val="0"/>
        <extend val="0"/>
        <outline val="0"/>
        <shadow val="0"/>
        <u val="none"/>
        <vertAlign val="baseline"/>
        <sz val="9"/>
        <color theme="1"/>
        <name val="Calibri"/>
        <family val="2"/>
        <scheme val="none"/>
      </font>
      <fill>
        <patternFill patternType="solid">
          <fgColor rgb="FFD8D8D8"/>
          <bgColor rgb="FFD8D8D8"/>
        </patternFill>
      </fill>
      <alignment horizontal="left" vertical="bottom" textRotation="0" wrapText="0" indent="0" justifyLastLine="0" shrinkToFit="0" readingOrder="0"/>
    </dxf>
    <dxf>
      <font>
        <b/>
        <i val="0"/>
        <strike val="0"/>
        <condense val="0"/>
        <extend val="0"/>
        <outline val="0"/>
        <shadow val="0"/>
        <u val="none"/>
        <vertAlign val="baseline"/>
        <sz val="11"/>
        <color theme="1"/>
        <name val="Calibri"/>
        <family val="2"/>
        <scheme val="none"/>
      </font>
      <fill>
        <patternFill patternType="solid">
          <fgColor rgb="FFD8D8D8"/>
          <bgColor rgb="FFD8D8D8"/>
        </patternFill>
      </fill>
      <alignment horizontal="left" vertical="bottom" textRotation="0" wrapText="0" indent="0" justifyLastLine="0" shrinkToFit="0" readingOrder="0"/>
    </dxf>
    <dxf>
      <font>
        <strike val="0"/>
        <outline val="0"/>
        <shadow val="0"/>
        <u val="none"/>
        <vertAlign val="baseline"/>
        <sz val="9"/>
        <color rgb="FF000000"/>
        <name val="Calibri"/>
        <family val="2"/>
        <scheme val="none"/>
      </font>
    </dxf>
    <dxf>
      <font>
        <b/>
        <i val="0"/>
        <strike val="0"/>
        <condense val="0"/>
        <extend val="0"/>
        <outline val="0"/>
        <shadow val="0"/>
        <u val="none"/>
        <vertAlign val="baseline"/>
        <sz val="9"/>
        <color theme="1"/>
        <name val="Calibri"/>
        <family val="2"/>
        <scheme val="none"/>
      </font>
      <fill>
        <patternFill patternType="solid">
          <fgColor theme="0"/>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3" formatCode="0%"/>
      <fill>
        <patternFill patternType="solid">
          <fgColor rgb="FFD8D8D8"/>
          <bgColor rgb="FFF7F7F7"/>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rgb="FFD8D8D8"/>
          <bgColor rgb="FFF7F7F7"/>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rgb="FFD8D8D8"/>
          <bgColor rgb="FFF7F7F7"/>
        </patternFill>
      </fill>
      <alignment horizontal="left" vertical="bottom" textRotation="0" wrapText="0" indent="0" justifyLastLine="0" shrinkToFit="0" readingOrder="0"/>
    </dxf>
    <dxf>
      <font>
        <strike val="0"/>
        <outline val="0"/>
        <shadow val="0"/>
        <u val="none"/>
        <vertAlign val="baseline"/>
        <sz val="12"/>
        <color theme="1"/>
        <name val="Arial"/>
        <family val="2"/>
        <scheme val="none"/>
      </font>
      <fill>
        <patternFill patternType="solid">
          <fgColor rgb="FFD8D8D8"/>
          <bgColor rgb="FFF7F7F7"/>
        </patternFill>
      </fill>
    </dxf>
    <dxf>
      <font>
        <b val="0"/>
        <i val="0"/>
        <strike val="0"/>
        <condense val="0"/>
        <extend val="0"/>
        <outline val="0"/>
        <shadow val="0"/>
        <u val="none"/>
        <vertAlign val="baseline"/>
        <sz val="12"/>
        <color theme="1"/>
        <name val="Arial"/>
        <family val="2"/>
        <scheme val="none"/>
      </font>
      <fill>
        <patternFill patternType="solid">
          <fgColor theme="0"/>
          <bgColor theme="0"/>
        </patternFill>
      </fill>
      <alignment horizontal="left" vertical="bottom" textRotation="0" wrapText="0" indent="0" justifyLastLine="0" shrinkToFit="0" readingOrder="0"/>
    </dxf>
    <dxf>
      <font>
        <b val="0"/>
        <strike val="0"/>
        <outline val="0"/>
        <shadow val="0"/>
        <u val="none"/>
        <vertAlign val="baseline"/>
        <sz val="11"/>
        <color rgb="FF000000"/>
        <name val="Noto Sans Regular"/>
        <scheme val="none"/>
      </font>
      <fill>
        <patternFill patternType="none">
          <fgColor indexed="64"/>
          <bgColor indexed="65"/>
        </patternFill>
      </fill>
      <alignment horizontal="left" vertical="bottom" textRotation="0" wrapText="1" indent="0" justifyLastLine="0" shrinkToFit="0" readingOrder="0"/>
      <border outline="0">
        <left style="thin">
          <color rgb="FFCFCFCF"/>
        </left>
      </border>
    </dxf>
    <dxf>
      <font>
        <strike val="0"/>
        <outline val="0"/>
        <shadow val="0"/>
        <u val="none"/>
        <vertAlign val="baseline"/>
        <sz val="11"/>
        <color rgb="FF000000"/>
        <name val="Noto Sans Regular"/>
        <scheme val="none"/>
      </font>
      <fill>
        <patternFill patternType="none">
          <fgColor indexed="64"/>
          <bgColor indexed="65"/>
        </patternFill>
      </fill>
      <alignment horizontal="left" vertical="bottom" textRotation="0" wrapText="1" indent="0" justifyLastLine="0" shrinkToFit="0" readingOrder="0"/>
      <border diagonalUp="0" diagonalDown="0" outline="0">
        <left style="thin">
          <color rgb="FFCFCFCF"/>
        </left>
        <right/>
        <top/>
        <bottom/>
      </border>
    </dxf>
    <dxf>
      <font>
        <b val="0"/>
        <strike val="0"/>
        <outline val="0"/>
        <shadow val="0"/>
        <u val="none"/>
        <vertAlign val="baseline"/>
        <sz val="11"/>
        <color rgb="FF000000"/>
        <name val="Noto Sans Regular"/>
        <scheme val="none"/>
      </font>
      <fill>
        <patternFill patternType="none">
          <fgColor indexed="64"/>
          <bgColor indexed="65"/>
        </patternFill>
      </fill>
      <alignment horizontal="left" vertical="bottom" textRotation="0" wrapText="1" indent="0" justifyLastLine="0" shrinkToFit="0" readingOrder="0"/>
      <border diagonalUp="0" diagonalDown="0" outline="0">
        <left/>
        <right style="thin">
          <color rgb="FFCFCFCF"/>
        </right>
        <top/>
        <bottom/>
      </border>
    </dxf>
    <dxf>
      <font>
        <strike val="0"/>
        <outline val="0"/>
        <shadow val="0"/>
        <u val="none"/>
        <vertAlign val="baseline"/>
        <sz val="11"/>
        <color rgb="FF000000"/>
        <name val="Noto Sans Regular"/>
        <scheme val="none"/>
      </font>
      <fill>
        <patternFill patternType="none">
          <fgColor indexed="64"/>
          <bgColor auto="1"/>
        </patternFill>
      </fill>
      <alignment horizontal="left" vertical="bottom" textRotation="0" wrapText="1" indent="0" justifyLastLine="0" shrinkToFit="0" readingOrder="0"/>
    </dxf>
    <dxf>
      <font>
        <strike val="0"/>
        <outline val="0"/>
        <shadow val="0"/>
        <u val="none"/>
        <vertAlign val="baseline"/>
        <sz val="11"/>
        <color rgb="FF000000"/>
        <name val="Noto Sans Regular"/>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1"/>
        <color rgb="FF000000"/>
        <name val="Noto Sans Regular"/>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1"/>
        <color rgb="FF000000"/>
        <name val="Noto Sans Regular"/>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name val="Noto Sans Regular"/>
        <scheme val="none"/>
      </font>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alignment vertical="bottom" textRotation="0" wrapText="0" justifyLastLine="0" shrinkToFit="0" readingOrder="0"/>
      <protection locked="1" hidden="0"/>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alignment vertical="bottom" textRotation="0" wrapText="0" justifyLastLine="0" shrinkToFit="0" readingOrder="0"/>
      <protection locked="1" hidden="0"/>
    </dxf>
    <dxf>
      <font>
        <strike val="0"/>
        <outline val="0"/>
        <shadow val="0"/>
        <vertAlign val="baseline"/>
        <name val="Arial"/>
        <family val="2"/>
        <scheme val="none"/>
      </font>
      <numFmt numFmtId="0" formatCode="General"/>
    </dxf>
    <dxf>
      <font>
        <strike val="0"/>
        <outline val="0"/>
        <shadow val="0"/>
        <vertAlign val="baseline"/>
        <name val="Arial"/>
        <family val="2"/>
        <scheme val="none"/>
      </font>
      <numFmt numFmtId="0" formatCode="Genera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vertical="bottom" textRotation="0" wrapText="0" justifyLastLine="0" shrinkToFit="0" readingOrder="0"/>
      <protection locked="1"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vertical="bottom" textRotation="0" wrapText="0" justifyLastLine="0" shrinkToFit="0" readingOrder="0"/>
      <protection locked="1" hidden="0"/>
    </dxf>
    <dxf>
      <font>
        <b val="0"/>
        <i val="0"/>
        <strike val="0"/>
        <condense val="0"/>
        <extend val="0"/>
        <outline val="0"/>
        <shadow val="0"/>
        <u val="none"/>
        <vertAlign val="baseline"/>
        <sz val="11"/>
        <color theme="1"/>
        <name val="Arial"/>
        <family val="2"/>
        <scheme val="none"/>
      </font>
      <numFmt numFmtId="0" formatCode="General"/>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alignment vertical="bottom" textRotation="0" wrapText="0" justifyLastLine="0" shrinkToFit="0" readingOrder="0"/>
      <protection locked="1" hidden="0"/>
    </dxf>
    <dxf>
      <font>
        <b val="0"/>
        <i val="0"/>
        <strike val="0"/>
        <condense val="0"/>
        <extend val="0"/>
        <outline val="0"/>
        <shadow val="0"/>
        <u val="none"/>
        <vertAlign val="baseline"/>
        <sz val="11"/>
        <color rgb="FF000000"/>
        <name val="Arial"/>
        <family val="2"/>
        <scheme val="none"/>
      </font>
      <numFmt numFmtId="0" formatCode="General"/>
      <fill>
        <patternFill patternType="none">
          <fgColor indexed="64"/>
          <bgColor auto="1"/>
        </patternFill>
      </fill>
      <alignment horizontal="general" vertical="bottom" textRotation="0" wrapText="0" indent="0" justifyLastLine="0" shrinkToFit="0" readingOrder="0"/>
      <protection locked="1" hidden="0"/>
    </dxf>
    <dxf>
      <font>
        <b val="0"/>
        <i/>
        <strike val="0"/>
        <condense val="0"/>
        <extend val="0"/>
        <outline val="0"/>
        <shadow val="0"/>
        <u val="none"/>
        <vertAlign val="baseline"/>
        <sz val="11"/>
        <color rgb="FF000000"/>
        <name val="Arial"/>
        <family val="2"/>
        <scheme val="none"/>
      </font>
      <fill>
        <patternFill patternType="none">
          <fgColor indexed="64"/>
          <bgColor auto="1"/>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general" vertical="bottom" textRotation="0" wrapText="0" indent="0" justifyLastLine="0" shrinkToFit="0" readingOrder="0"/>
      <protection locked="0" hidden="0"/>
    </dxf>
    <dxf>
      <font>
        <b/>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1"/>
        <color rgb="FF000000"/>
        <name val="Arial"/>
        <family val="2"/>
        <scheme val="none"/>
      </font>
      <numFmt numFmtId="0" formatCode="General"/>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vertical="bottom" textRotation="0" wrapText="0" justifyLastLine="0" shrinkToFit="0" readingOrder="0"/>
      <protection locked="1" hidden="0"/>
    </dxf>
    <dxf>
      <font>
        <b/>
        <i val="0"/>
        <strike val="0"/>
        <condense val="0"/>
        <extend val="0"/>
        <outline val="0"/>
        <shadow val="0"/>
        <u val="none"/>
        <vertAlign val="baseline"/>
        <sz val="11"/>
        <color theme="1"/>
        <name val="Arial"/>
        <family val="2"/>
        <scheme val="none"/>
      </font>
      <fill>
        <patternFill patternType="none">
          <fgColor indexed="64"/>
          <bgColor auto="1"/>
        </patternFill>
      </fill>
      <alignment vertical="bottom" textRotation="0" wrapText="0" justifyLastLine="0" shrinkToFit="0" readingOrder="0"/>
      <protection locked="1" hidden="0"/>
    </dxf>
    <dxf>
      <fill>
        <patternFill patternType="solid">
          <fgColor rgb="FFB4C6E7"/>
          <bgColor rgb="FFB4C6E7"/>
        </patternFill>
      </fill>
    </dxf>
    <dxf>
      <fill>
        <patternFill patternType="solid">
          <fgColor rgb="FFD8D8D8"/>
          <bgColor rgb="FFD8D8D8"/>
        </patternFill>
      </fill>
    </dxf>
    <dxf>
      <fill>
        <patternFill patternType="solid">
          <fgColor theme="0"/>
          <bgColor theme="0"/>
        </patternFill>
      </fill>
    </dxf>
    <dxf>
      <fill>
        <patternFill patternType="solid">
          <fgColor rgb="FFCFE2F3"/>
          <bgColor rgb="FFCFE2F3"/>
        </patternFill>
      </fill>
    </dxf>
    <dxf>
      <fill>
        <patternFill patternType="solid">
          <fgColor rgb="FFFFFFFF"/>
          <bgColor rgb="FFFFFFFF"/>
        </patternFill>
      </fill>
    </dxf>
    <dxf>
      <fill>
        <patternFill patternType="solid">
          <fgColor rgb="FFFFFFFF"/>
          <bgColor rgb="FFFFFFFF"/>
        </patternFill>
      </fill>
    </dxf>
  </dxfs>
  <tableStyles count="2" defaultTableStyle="TableStyleMedium2" defaultPivotStyle="PivotStyleLight16">
    <tableStyle name="Answers-style" pivot="0" count="3" xr9:uid="{555BDF7D-9FBF-4BE0-98B1-F44508FBDC2F}">
      <tableStyleElement type="headerRow" dxfId="214"/>
      <tableStyleElement type="firstRowStripe" dxfId="213"/>
      <tableStyleElement type="secondRowStripe" dxfId="212"/>
    </tableStyle>
    <tableStyle name="Themes-style" pivot="0" count="3" xr9:uid="{E2E2BAB5-8331-40B6-BBF7-593F53CE2CAC}">
      <tableStyleElement type="headerRow" dxfId="211"/>
      <tableStyleElement type="firstRowStripe" dxfId="210"/>
      <tableStyleElement type="secondRowStripe" dxfId="209"/>
    </tableStyle>
  </tableStyles>
  <colors>
    <mruColors>
      <color rgb="FFF7F7F7"/>
      <color rgb="FFF5F3ED"/>
      <color rgb="FFE3E3E3"/>
      <color rgb="FF404040"/>
      <color rgb="FF000000"/>
      <color rgb="FFDDEDE0"/>
      <color rgb="FF9CD9C5"/>
      <color rgb="FFB00020"/>
      <color rgb="FFE6EEF2"/>
      <color rgb="FFCBD7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b" anchorCtr="0"/>
          <a:lstStyle/>
          <a:p>
            <a:pPr>
              <a:defRPr sz="2400" b="0" i="0" u="none" strike="noStrike" kern="1200" spc="0" baseline="0">
                <a:solidFill>
                  <a:schemeClr val="tx1">
                    <a:lumMod val="65000"/>
                    <a:lumOff val="35000"/>
                  </a:schemeClr>
                </a:solidFill>
                <a:latin typeface="+mn-lt"/>
                <a:ea typeface="+mn-ea"/>
                <a:cs typeface="+mn-cs"/>
              </a:defRPr>
            </a:pPr>
            <a:r>
              <a:rPr lang="en-US" sz="2400" b="0" i="0" u="none" strike="noStrike" kern="1200" spc="0" baseline="0">
                <a:solidFill>
                  <a:srgbClr val="000000"/>
                </a:solidFill>
                <a:latin typeface="Arial" panose="020B0604020202020204" pitchFamily="34" charset="0"/>
                <a:ea typeface="Noto Sans" panose="020B0502040504020204" pitchFamily="34" charset="0"/>
                <a:cs typeface="Arial" panose="020B0604020202020204" pitchFamily="34" charset="0"/>
              </a:rPr>
              <a:t>Maturity by theme</a:t>
            </a:r>
          </a:p>
        </c:rich>
      </c:tx>
      <c:layout>
        <c:manualLayout>
          <c:xMode val="edge"/>
          <c:yMode val="edge"/>
          <c:x val="0.33216136163786297"/>
          <c:y val="0.88131953300058796"/>
        </c:manualLayout>
      </c:layout>
      <c:overlay val="0"/>
      <c:spPr>
        <a:noFill/>
        <a:ln>
          <a:noFill/>
        </a:ln>
        <a:effectLst/>
      </c:spPr>
      <c:txPr>
        <a:bodyPr rot="0" spcFirstLastPara="1" vertOverflow="ellipsis" vert="horz" wrap="square" anchor="b" anchorCtr="0"/>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349677047193979"/>
          <c:y val="5.2818220211524158E-2"/>
          <c:w val="0.69294946297667137"/>
          <c:h val="0.83407637421157887"/>
        </c:manualLayout>
      </c:layout>
      <c:radarChart>
        <c:radarStyle val="marker"/>
        <c:varyColors val="0"/>
        <c:ser>
          <c:idx val="0"/>
          <c:order val="0"/>
          <c:spPr>
            <a:ln w="28575" cap="rnd">
              <a:solidFill>
                <a:srgbClr val="FF0000"/>
              </a:solidFill>
              <a:round/>
            </a:ln>
            <a:effectLst/>
          </c:spPr>
          <c:marker>
            <c:symbol val="none"/>
          </c:marker>
          <c:cat>
            <c:strRef>
              <c:f>'Results'!$AR$9:$AR$13</c:f>
              <c:strCache>
                <c:ptCount val="5"/>
                <c:pt idx="0">
                  <c:v>Culture</c:v>
                </c:pt>
                <c:pt idx="1">
                  <c:v>Support</c:v>
                </c:pt>
                <c:pt idx="2">
                  <c:v>Technical</c:v>
                </c:pt>
                <c:pt idx="3">
                  <c:v>Policy</c:v>
                </c:pt>
                <c:pt idx="4">
                  <c:v>Resourcing</c:v>
                </c:pt>
              </c:strCache>
            </c:strRef>
          </c:cat>
          <c:val>
            <c:numRef>
              <c:f>'Results'!$AS$9:$AS$13</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6F99-4BB5-8BED-E6CB869EA629}"/>
            </c:ext>
          </c:extLst>
        </c:ser>
        <c:dLbls>
          <c:showLegendKey val="0"/>
          <c:showVal val="0"/>
          <c:showCatName val="0"/>
          <c:showSerName val="0"/>
          <c:showPercent val="0"/>
          <c:showBubbleSize val="0"/>
        </c:dLbls>
        <c:axId val="1230952160"/>
        <c:axId val="1230959840"/>
      </c:radarChart>
      <c:catAx>
        <c:axId val="123095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30959840"/>
        <c:crosses val="autoZero"/>
        <c:auto val="1"/>
        <c:lblAlgn val="ctr"/>
        <c:lblOffset val="100"/>
        <c:noMultiLvlLbl val="0"/>
      </c:catAx>
      <c:valAx>
        <c:axId val="1230959840"/>
        <c:scaling>
          <c:orientation val="minMax"/>
          <c:max val="5"/>
          <c:min val="1"/>
        </c:scaling>
        <c:delete val="0"/>
        <c:axPos val="l"/>
        <c:majorGridlines>
          <c:spPr>
            <a:ln w="9525" cap="flat" cmpd="sng" algn="ctr">
              <a:solidFill>
                <a:schemeClr val="tx1">
                  <a:lumMod val="50000"/>
                  <a:lumOff val="50000"/>
                </a:schemeClr>
              </a:solidFill>
              <a:round/>
            </a:ln>
            <a:effectLst/>
          </c:spPr>
        </c:majorGridlines>
        <c:numFmt formatCode="General" sourceLinked="1"/>
        <c:majorTickMark val="none"/>
        <c:minorTickMark val="none"/>
        <c:tickLblPos val="nextTo"/>
        <c:spPr>
          <a:noFill/>
          <a:ln cap="sq">
            <a:solidFill>
              <a:schemeClr val="accent1"/>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1230952160"/>
        <c:crosses val="autoZero"/>
        <c:crossBetween val="between"/>
        <c:majorUnit val="1"/>
        <c:min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b" anchorCtr="0"/>
          <a:lstStyle/>
          <a:p>
            <a:pPr>
              <a:defRPr sz="2400" b="0" i="0" u="none" strike="noStrike" kern="1200" spc="0" baseline="0">
                <a:solidFill>
                  <a:schemeClr val="tx1">
                    <a:lumMod val="65000"/>
                    <a:lumOff val="35000"/>
                  </a:schemeClr>
                </a:solidFill>
                <a:latin typeface="+mn-lt"/>
                <a:ea typeface="+mn-ea"/>
                <a:cs typeface="+mn-cs"/>
              </a:defRPr>
            </a:pPr>
            <a:r>
              <a:rPr lang="en-US" sz="2400" b="1" i="0" u="sng" strike="noStrike" kern="1200" spc="0" baseline="0">
                <a:solidFill>
                  <a:sysClr val="windowText" lastClr="000000"/>
                </a:solidFill>
              </a:rPr>
              <a:t>Maturity by Theme</a:t>
            </a:r>
          </a:p>
        </c:rich>
      </c:tx>
      <c:layout>
        <c:manualLayout>
          <c:xMode val="edge"/>
          <c:yMode val="edge"/>
          <c:x val="0.31713541753263996"/>
          <c:y val="0.88289584082464345"/>
        </c:manualLayout>
      </c:layout>
      <c:overlay val="0"/>
      <c:spPr>
        <a:noFill/>
        <a:ln>
          <a:noFill/>
        </a:ln>
        <a:effectLst/>
      </c:spPr>
      <c:txPr>
        <a:bodyPr rot="0" spcFirstLastPara="1" vertOverflow="ellipsis" vert="horz" wrap="square" anchor="b" anchorCtr="0"/>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06713949650971"/>
          <c:y val="9.889428263214671E-2"/>
          <c:w val="0.72798894620520715"/>
          <c:h val="0.70842277957569222"/>
        </c:manualLayout>
      </c:layout>
      <c:radarChart>
        <c:radarStyle val="marker"/>
        <c:varyColors val="0"/>
        <c:ser>
          <c:idx val="0"/>
          <c:order val="0"/>
          <c:spPr>
            <a:ln w="28575" cap="rnd">
              <a:solidFill>
                <a:srgbClr val="FF0000"/>
              </a:solidFill>
              <a:round/>
            </a:ln>
            <a:effectLst/>
          </c:spPr>
          <c:marker>
            <c:symbol val="none"/>
          </c:marker>
          <c:cat>
            <c:strRef>
              <c:f>'Results backup'!$AP$7:$AP$11</c:f>
              <c:strCache>
                <c:ptCount val="5"/>
                <c:pt idx="0">
                  <c:v>Culture</c:v>
                </c:pt>
                <c:pt idx="1">
                  <c:v>Support</c:v>
                </c:pt>
                <c:pt idx="2">
                  <c:v>Technical</c:v>
                </c:pt>
                <c:pt idx="3">
                  <c:v>Policy</c:v>
                </c:pt>
                <c:pt idx="4">
                  <c:v>Resourcing</c:v>
                </c:pt>
              </c:strCache>
            </c:strRef>
          </c:cat>
          <c:val>
            <c:numRef>
              <c:f>'Results backup'!$AQ$7:$AQ$11</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E9E3-4040-B1C0-439C1A616300}"/>
            </c:ext>
          </c:extLst>
        </c:ser>
        <c:dLbls>
          <c:showLegendKey val="0"/>
          <c:showVal val="0"/>
          <c:showCatName val="0"/>
          <c:showSerName val="0"/>
          <c:showPercent val="0"/>
          <c:showBubbleSize val="0"/>
        </c:dLbls>
        <c:axId val="1230952160"/>
        <c:axId val="1230959840"/>
      </c:radarChart>
      <c:catAx>
        <c:axId val="123095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230959840"/>
        <c:crosses val="autoZero"/>
        <c:auto val="1"/>
        <c:lblAlgn val="ctr"/>
        <c:lblOffset val="100"/>
        <c:noMultiLvlLbl val="0"/>
      </c:catAx>
      <c:valAx>
        <c:axId val="1230959840"/>
        <c:scaling>
          <c:orientation val="minMax"/>
          <c:max val="5"/>
          <c:min val="1"/>
        </c:scaling>
        <c:delete val="0"/>
        <c:axPos val="l"/>
        <c:majorGridlines>
          <c:spPr>
            <a:ln w="9525" cap="flat" cmpd="sng" algn="ctr">
              <a:solidFill>
                <a:schemeClr val="accent1"/>
              </a:solidFill>
              <a:round/>
            </a:ln>
            <a:effectLst/>
          </c:spPr>
        </c:majorGridlines>
        <c:numFmt formatCode="General" sourceLinked="1"/>
        <c:majorTickMark val="none"/>
        <c:minorTickMark val="none"/>
        <c:tickLblPos val="nextTo"/>
        <c:spPr>
          <a:noFill/>
          <a:ln cap="sq">
            <a:solidFill>
              <a:schemeClr val="accent1"/>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1230952160"/>
        <c:crosses val="autoZero"/>
        <c:crossBetween val="between"/>
        <c:majorUnit val="1"/>
        <c:min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b" anchorCtr="0"/>
          <a:lstStyle/>
          <a:p>
            <a:pPr>
              <a:defRPr sz="2400" b="0" i="0" u="none" strike="noStrike" kern="1200" spc="0" baseline="0">
                <a:solidFill>
                  <a:schemeClr val="tx1">
                    <a:lumMod val="65000"/>
                    <a:lumOff val="35000"/>
                  </a:schemeClr>
                </a:solidFill>
                <a:latin typeface="+mn-lt"/>
                <a:ea typeface="+mn-ea"/>
                <a:cs typeface="+mn-cs"/>
              </a:defRPr>
            </a:pPr>
            <a:r>
              <a:rPr lang="en-US" sz="2400" b="0" i="0" u="none" strike="noStrike" kern="1200" spc="0" baseline="0">
                <a:solidFill>
                  <a:srgbClr val="000000"/>
                </a:solidFill>
                <a:latin typeface="Noto Sans" panose="020B0502040504020204" pitchFamily="34" charset="0"/>
                <a:ea typeface="Noto Sans" panose="020B0502040504020204" pitchFamily="34" charset="0"/>
                <a:cs typeface="Noto Sans" panose="020B0502040504020204" pitchFamily="34" charset="0"/>
              </a:rPr>
              <a:t>Maturity by Theme</a:t>
            </a:r>
          </a:p>
        </c:rich>
      </c:tx>
      <c:layout>
        <c:manualLayout>
          <c:xMode val="edge"/>
          <c:yMode val="edge"/>
          <c:x val="0.31713541753263996"/>
          <c:y val="0.88289584082464345"/>
        </c:manualLayout>
      </c:layout>
      <c:overlay val="0"/>
      <c:spPr>
        <a:noFill/>
        <a:ln>
          <a:noFill/>
        </a:ln>
        <a:effectLst/>
      </c:spPr>
      <c:txPr>
        <a:bodyPr rot="0" spcFirstLastPara="1" vertOverflow="ellipsis" vert="horz" wrap="square" anchor="b" anchorCtr="0"/>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06713949650971"/>
          <c:y val="9.889428263214671E-2"/>
          <c:w val="0.72798894620520715"/>
          <c:h val="0.70842277957569222"/>
        </c:manualLayout>
      </c:layout>
      <c:radarChart>
        <c:radarStyle val="marker"/>
        <c:varyColors val="0"/>
        <c:ser>
          <c:idx val="0"/>
          <c:order val="0"/>
          <c:spPr>
            <a:ln w="28575" cap="rnd">
              <a:solidFill>
                <a:srgbClr val="FF0000"/>
              </a:solidFill>
              <a:round/>
            </a:ln>
            <a:effectLst/>
          </c:spPr>
          <c:marker>
            <c:symbol val="none"/>
          </c:marker>
          <c:cat>
            <c:strRef>
              <c:f>'Results Old2'!$AQ$7:$AQ$11</c:f>
              <c:strCache>
                <c:ptCount val="5"/>
                <c:pt idx="0">
                  <c:v>Culture</c:v>
                </c:pt>
                <c:pt idx="1">
                  <c:v>Support</c:v>
                </c:pt>
                <c:pt idx="2">
                  <c:v>Technical</c:v>
                </c:pt>
                <c:pt idx="3">
                  <c:v>Policy</c:v>
                </c:pt>
                <c:pt idx="4">
                  <c:v>Resourcing</c:v>
                </c:pt>
              </c:strCache>
            </c:strRef>
          </c:cat>
          <c:val>
            <c:numRef>
              <c:f>'Results Old2'!$AR$7:$AR$11</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3D3D-4C79-BED1-D1FF12656C26}"/>
            </c:ext>
          </c:extLst>
        </c:ser>
        <c:dLbls>
          <c:showLegendKey val="0"/>
          <c:showVal val="0"/>
          <c:showCatName val="0"/>
          <c:showSerName val="0"/>
          <c:showPercent val="0"/>
          <c:showBubbleSize val="0"/>
        </c:dLbls>
        <c:axId val="1230952160"/>
        <c:axId val="1230959840"/>
      </c:radarChart>
      <c:catAx>
        <c:axId val="123095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230959840"/>
        <c:crosses val="autoZero"/>
        <c:auto val="1"/>
        <c:lblAlgn val="ctr"/>
        <c:lblOffset val="100"/>
        <c:noMultiLvlLbl val="0"/>
      </c:catAx>
      <c:valAx>
        <c:axId val="1230959840"/>
        <c:scaling>
          <c:orientation val="minMax"/>
          <c:max val="5"/>
          <c:min val="1"/>
        </c:scaling>
        <c:delete val="0"/>
        <c:axPos val="l"/>
        <c:majorGridlines>
          <c:spPr>
            <a:ln w="9525" cap="flat" cmpd="sng" algn="ctr">
              <a:solidFill>
                <a:schemeClr val="tx1">
                  <a:lumMod val="50000"/>
                  <a:lumOff val="50000"/>
                </a:schemeClr>
              </a:solidFill>
              <a:round/>
            </a:ln>
            <a:effectLst/>
          </c:spPr>
        </c:majorGridlines>
        <c:numFmt formatCode="General" sourceLinked="1"/>
        <c:majorTickMark val="none"/>
        <c:minorTickMark val="none"/>
        <c:tickLblPos val="nextTo"/>
        <c:spPr>
          <a:noFill/>
          <a:ln cap="sq">
            <a:solidFill>
              <a:schemeClr val="accent1"/>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1230952160"/>
        <c:crosses val="autoZero"/>
        <c:crossBetween val="between"/>
        <c:majorUnit val="1"/>
        <c:min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Questions!A1"/><Relationship Id="rId2" Type="http://schemas.openxmlformats.org/officeDocument/2006/relationships/hyperlink" Target="#Instructions!A1"/><Relationship Id="rId1" Type="http://schemas.openxmlformats.org/officeDocument/2006/relationships/image" Target="../media/image1.png"/><Relationship Id="rId5" Type="http://schemas.openxmlformats.org/officeDocument/2006/relationships/hyperlink" Target="#'Results'!A1"/><Relationship Id="rId4" Type="http://schemas.openxmlformats.org/officeDocument/2006/relationships/hyperlink" Target="#'Respondent details'!A1"/></Relationships>
</file>

<file path=xl/drawings/_rels/drawing2.xml.rels><?xml version="1.0" encoding="UTF-8" standalone="yes"?>
<Relationships xmlns="http://schemas.openxmlformats.org/package/2006/relationships"><Relationship Id="rId3" Type="http://schemas.openxmlformats.org/officeDocument/2006/relationships/hyperlink" Target="#'Respondent details'!A1"/><Relationship Id="rId2" Type="http://schemas.openxmlformats.org/officeDocument/2006/relationships/hyperlink" Target="#Questions!A1"/><Relationship Id="rId1" Type="http://schemas.openxmlformats.org/officeDocument/2006/relationships/hyperlink" Target="#Instructions!A1"/><Relationship Id="rId5" Type="http://schemas.openxmlformats.org/officeDocument/2006/relationships/image" Target="../media/image2.png"/><Relationship Id="rId4" Type="http://schemas.openxmlformats.org/officeDocument/2006/relationships/hyperlink" Target="#'Results'!A1"/></Relationships>
</file>

<file path=xl/drawings/_rels/drawing3.xml.rels><?xml version="1.0" encoding="UTF-8" standalone="yes"?>
<Relationships xmlns="http://schemas.openxmlformats.org/package/2006/relationships"><Relationship Id="rId3" Type="http://schemas.openxmlformats.org/officeDocument/2006/relationships/hyperlink" Target="#'Results'!A1"/><Relationship Id="rId2" Type="http://schemas.openxmlformats.org/officeDocument/2006/relationships/hyperlink" Target="#Questions!A1"/><Relationship Id="rId1" Type="http://schemas.openxmlformats.org/officeDocument/2006/relationships/hyperlink" Target="#Instructions!A1"/><Relationship Id="rId6" Type="http://schemas.openxmlformats.org/officeDocument/2006/relationships/image" Target="../media/image4.gif"/><Relationship Id="rId5" Type="http://schemas.openxmlformats.org/officeDocument/2006/relationships/image" Target="../media/image3.png"/><Relationship Id="rId4" Type="http://schemas.openxmlformats.org/officeDocument/2006/relationships/hyperlink" Target="#'Respondent details'!A1"/></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image" Target="../media/image3.png"/><Relationship Id="rId1" Type="http://schemas.openxmlformats.org/officeDocument/2006/relationships/chart" Target="../charts/chart1.xml"/><Relationship Id="rId6" Type="http://schemas.openxmlformats.org/officeDocument/2006/relationships/hyperlink" Target="#'Results'!A1"/><Relationship Id="rId5" Type="http://schemas.openxmlformats.org/officeDocument/2006/relationships/hyperlink" Target="#'Respondent details'!A1"/><Relationship Id="rId4" Type="http://schemas.openxmlformats.org/officeDocument/2006/relationships/hyperlink" Target="#Questions!A1"/></Relationships>
</file>

<file path=xl/drawings/_rels/drawing5.xml.rels><?xml version="1.0" encoding="UTF-8" standalone="yes"?>
<Relationships xmlns="http://schemas.openxmlformats.org/package/2006/relationships"><Relationship Id="rId3" Type="http://schemas.openxmlformats.org/officeDocument/2006/relationships/hyperlink" Target="#'Results'!A1"/><Relationship Id="rId2" Type="http://schemas.openxmlformats.org/officeDocument/2006/relationships/hyperlink" Target="#Questions!A1"/><Relationship Id="rId1" Type="http://schemas.openxmlformats.org/officeDocument/2006/relationships/hyperlink" Target="#Instructions!A1"/><Relationship Id="rId6" Type="http://schemas.openxmlformats.org/officeDocument/2006/relationships/chart" Target="../charts/chart2.xml"/><Relationship Id="rId5" Type="http://schemas.openxmlformats.org/officeDocument/2006/relationships/image" Target="../media/image5.png"/><Relationship Id="rId4" Type="http://schemas.openxmlformats.org/officeDocument/2006/relationships/hyperlink" Target="#'Respondent details'!A1"/></Relationships>
</file>

<file path=xl/drawings/_rels/drawing6.xml.rels><?xml version="1.0" encoding="UTF-8" standalone="yes"?>
<Relationships xmlns="http://schemas.openxmlformats.org/package/2006/relationships"><Relationship Id="rId3" Type="http://schemas.openxmlformats.org/officeDocument/2006/relationships/hyperlink" Target="#Questions!A1"/><Relationship Id="rId2" Type="http://schemas.openxmlformats.org/officeDocument/2006/relationships/hyperlink" Target="#Instructions!A1"/><Relationship Id="rId1" Type="http://schemas.openxmlformats.org/officeDocument/2006/relationships/image" Target="../media/image6.png"/><Relationship Id="rId6" Type="http://schemas.openxmlformats.org/officeDocument/2006/relationships/hyperlink" Target="#'Detailed Results'!A1"/><Relationship Id="rId5" Type="http://schemas.openxmlformats.org/officeDocument/2006/relationships/hyperlink" Target="#'Respondent details'!A1"/><Relationship Id="rId4" Type="http://schemas.openxmlformats.org/officeDocument/2006/relationships/hyperlink" Target="#'Results'!A1"/></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hyperlink" Target="#'Results'!A1"/><Relationship Id="rId2" Type="http://schemas.openxmlformats.org/officeDocument/2006/relationships/hyperlink" Target="#Questions!A1"/><Relationship Id="rId1" Type="http://schemas.openxmlformats.org/officeDocument/2006/relationships/hyperlink" Target="#Instructions!A1"/><Relationship Id="rId6" Type="http://schemas.openxmlformats.org/officeDocument/2006/relationships/chart" Target="../charts/chart3.xml"/><Relationship Id="rId5" Type="http://schemas.openxmlformats.org/officeDocument/2006/relationships/image" Target="../media/image8.png"/><Relationship Id="rId4" Type="http://schemas.openxmlformats.org/officeDocument/2006/relationships/hyperlink" Target="#'Respondent details'!A1"/></Relationships>
</file>

<file path=xl/drawings/drawing1.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885190</xdr:colOff>
      <xdr:row>1</xdr:row>
      <xdr:rowOff>459527</xdr:rowOff>
    </xdr:to>
    <xdr:pic>
      <xdr:nvPicPr>
        <xdr:cNvPr id="15" name="Picture 14">
          <a:extLst>
            <a:ext uri="{FF2B5EF4-FFF2-40B4-BE49-F238E27FC236}">
              <a16:creationId xmlns:a16="http://schemas.microsoft.com/office/drawing/2014/main" id="{1D57A407-6FA8-432C-8213-D058F79C6CEE}"/>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0477500" y="171450"/>
          <a:ext cx="1551940" cy="459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160020</xdr:colOff>
      <xdr:row>2</xdr:row>
      <xdr:rowOff>180975</xdr:rowOff>
    </xdr:from>
    <xdr:to>
      <xdr:col>3</xdr:col>
      <xdr:colOff>864870</xdr:colOff>
      <xdr:row>2</xdr:row>
      <xdr:rowOff>432071</xdr:rowOff>
    </xdr:to>
    <xdr:sp macro="" textlink="">
      <xdr:nvSpPr>
        <xdr:cNvPr id="16" name="Rectangle: Rounded Corners 15">
          <a:hlinkClick xmlns:r="http://schemas.openxmlformats.org/officeDocument/2006/relationships" r:id="rId2"/>
          <a:extLst>
            <a:ext uri="{FF2B5EF4-FFF2-40B4-BE49-F238E27FC236}">
              <a16:creationId xmlns:a16="http://schemas.microsoft.com/office/drawing/2014/main" id="{26E0EC0D-F858-4495-9079-03F26B487C5D}"/>
            </a:ext>
          </a:extLst>
        </xdr:cNvPr>
        <xdr:cNvSpPr/>
      </xdr:nvSpPr>
      <xdr:spPr>
        <a:xfrm>
          <a:off x="160020" y="828675"/>
          <a:ext cx="1143000" cy="251096"/>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200" b="0" i="0" u="sng" strike="noStrike">
              <a:solidFill>
                <a:schemeClr val="tx1"/>
              </a:solidFill>
              <a:effectLst/>
              <a:latin typeface="Noto Sans Medium" panose="020B0502040504020204" pitchFamily="34" charset="0"/>
              <a:ea typeface="Noto Sans Medium" panose="020B0502040504020204" pitchFamily="34" charset="0"/>
              <a:cs typeface="Noto Sans Medium" panose="020B0502040504020204" pitchFamily="34" charset="0"/>
            </a:rPr>
            <a:t>Instructions</a:t>
          </a:r>
          <a:endParaRPr lang="en-GB" sz="1200" b="0" i="0" u="sng">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endParaRPr>
        </a:p>
      </xdr:txBody>
    </xdr:sp>
    <xdr:clientData/>
  </xdr:twoCellAnchor>
  <xdr:twoCellAnchor>
    <xdr:from>
      <xdr:col>3</xdr:col>
      <xdr:colOff>2735532</xdr:colOff>
      <xdr:row>2</xdr:row>
      <xdr:rowOff>180975</xdr:rowOff>
    </xdr:from>
    <xdr:to>
      <xdr:col>3</xdr:col>
      <xdr:colOff>3882977</xdr:colOff>
      <xdr:row>2</xdr:row>
      <xdr:rowOff>447311</xdr:rowOff>
    </xdr:to>
    <xdr:sp macro="" textlink="">
      <xdr:nvSpPr>
        <xdr:cNvPr id="17" name="Rectangle: Rounded Corners 16">
          <a:hlinkClick xmlns:r="http://schemas.openxmlformats.org/officeDocument/2006/relationships" r:id="rId3"/>
          <a:extLst>
            <a:ext uri="{FF2B5EF4-FFF2-40B4-BE49-F238E27FC236}">
              <a16:creationId xmlns:a16="http://schemas.microsoft.com/office/drawing/2014/main" id="{2BA9D748-8277-4128-B54C-D35AFE14581B}"/>
            </a:ext>
          </a:extLst>
        </xdr:cNvPr>
        <xdr:cNvSpPr/>
      </xdr:nvSpPr>
      <xdr:spPr>
        <a:xfrm>
          <a:off x="3173682" y="828675"/>
          <a:ext cx="1147445" cy="266336"/>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200" b="0" i="0" u="sng" strike="noStrike">
              <a:solidFill>
                <a:schemeClr val="tx1"/>
              </a:solidFill>
              <a:effectLst/>
              <a:latin typeface="Noto Sans Medium" panose="020B0502040504020204" pitchFamily="34" charset="0"/>
              <a:ea typeface="Noto Sans Medium" panose="020B0502040504020204" pitchFamily="34" charset="0"/>
              <a:cs typeface="Noto Sans Medium" panose="020B0502040504020204" pitchFamily="34" charset="0"/>
            </a:rPr>
            <a:t>Questions</a:t>
          </a:r>
          <a:endParaRPr lang="en-GB" sz="1200" b="0" i="0" u="sng">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endParaRPr>
        </a:p>
      </xdr:txBody>
    </xdr:sp>
    <xdr:clientData/>
  </xdr:twoCellAnchor>
  <xdr:twoCellAnchor>
    <xdr:from>
      <xdr:col>3</xdr:col>
      <xdr:colOff>1226796</xdr:colOff>
      <xdr:row>2</xdr:row>
      <xdr:rowOff>180975</xdr:rowOff>
    </xdr:from>
    <xdr:to>
      <xdr:col>3</xdr:col>
      <xdr:colOff>2371701</xdr:colOff>
      <xdr:row>2</xdr:row>
      <xdr:rowOff>439691</xdr:rowOff>
    </xdr:to>
    <xdr:sp macro="" textlink="">
      <xdr:nvSpPr>
        <xdr:cNvPr id="18" name="Rectangle: Rounded Corners 17">
          <a:hlinkClick xmlns:r="http://schemas.openxmlformats.org/officeDocument/2006/relationships" r:id="rId4"/>
          <a:extLst>
            <a:ext uri="{FF2B5EF4-FFF2-40B4-BE49-F238E27FC236}">
              <a16:creationId xmlns:a16="http://schemas.microsoft.com/office/drawing/2014/main" id="{8A2B674F-84CD-46A1-8337-2BEFD0D14637}"/>
            </a:ext>
          </a:extLst>
        </xdr:cNvPr>
        <xdr:cNvSpPr/>
      </xdr:nvSpPr>
      <xdr:spPr>
        <a:xfrm>
          <a:off x="1664946" y="828675"/>
          <a:ext cx="1144905" cy="258716"/>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200" b="0" i="0" u="sng" strike="noStrike">
              <a:solidFill>
                <a:schemeClr val="tx1"/>
              </a:solidFill>
              <a:effectLst/>
              <a:latin typeface="Noto Sans Medium" panose="020B0502040504020204" pitchFamily="34" charset="0"/>
              <a:ea typeface="Noto Sans Medium" panose="020B0502040504020204" pitchFamily="34" charset="0"/>
              <a:cs typeface="Noto Sans Medium" panose="020B0502040504020204" pitchFamily="34" charset="0"/>
            </a:rPr>
            <a:t>Your</a:t>
          </a:r>
          <a:r>
            <a:rPr lang="en-GB" sz="1200" b="0" i="0" u="sng" strike="noStrike" baseline="0">
              <a:solidFill>
                <a:schemeClr val="tx1"/>
              </a:solidFill>
              <a:effectLst/>
              <a:latin typeface="Noto Sans Medium" panose="020B0502040504020204" pitchFamily="34" charset="0"/>
              <a:ea typeface="Noto Sans Medium" panose="020B0502040504020204" pitchFamily="34" charset="0"/>
              <a:cs typeface="Noto Sans Medium" panose="020B0502040504020204" pitchFamily="34" charset="0"/>
            </a:rPr>
            <a:t> details</a:t>
          </a:r>
          <a:endParaRPr lang="en-GB" sz="1200" b="0" i="0" u="sng">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endParaRPr>
        </a:p>
      </xdr:txBody>
    </xdr:sp>
    <xdr:clientData/>
  </xdr:twoCellAnchor>
  <xdr:twoCellAnchor>
    <xdr:from>
      <xdr:col>3</xdr:col>
      <xdr:colOff>4225852</xdr:colOff>
      <xdr:row>2</xdr:row>
      <xdr:rowOff>180975</xdr:rowOff>
    </xdr:from>
    <xdr:to>
      <xdr:col>3</xdr:col>
      <xdr:colOff>5375837</xdr:colOff>
      <xdr:row>2</xdr:row>
      <xdr:rowOff>432181</xdr:rowOff>
    </xdr:to>
    <xdr:sp macro="" textlink="">
      <xdr:nvSpPr>
        <xdr:cNvPr id="19" name="Rectangle: Rounded Corners 18">
          <a:hlinkClick xmlns:r="http://schemas.openxmlformats.org/officeDocument/2006/relationships" r:id="rId5"/>
          <a:extLst>
            <a:ext uri="{FF2B5EF4-FFF2-40B4-BE49-F238E27FC236}">
              <a16:creationId xmlns:a16="http://schemas.microsoft.com/office/drawing/2014/main" id="{0AE8461F-7D27-4DFD-BD14-6483F9EB7151}"/>
            </a:ext>
          </a:extLst>
        </xdr:cNvPr>
        <xdr:cNvSpPr/>
      </xdr:nvSpPr>
      <xdr:spPr>
        <a:xfrm>
          <a:off x="4664002" y="828675"/>
          <a:ext cx="1149985" cy="251206"/>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200" b="0" i="0" u="sng" strike="noStrike">
              <a:solidFill>
                <a:schemeClr val="tx1"/>
              </a:solidFill>
              <a:effectLst/>
              <a:latin typeface="Noto Sans Medium" panose="020B0502040504020204" pitchFamily="34" charset="0"/>
              <a:ea typeface="Noto Sans Medium" panose="020B0502040504020204" pitchFamily="34" charset="0"/>
              <a:cs typeface="Noto Sans Medium" panose="020B0502040504020204" pitchFamily="34" charset="0"/>
            </a:rPr>
            <a:t>Results</a:t>
          </a:r>
          <a:endParaRPr lang="en-GB" sz="1200" b="0" i="0" u="sng">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149274</xdr:colOff>
      <xdr:row>2</xdr:row>
      <xdr:rowOff>229677</xdr:rowOff>
    </xdr:from>
    <xdr:to>
      <xdr:col>1</xdr:col>
      <xdr:colOff>1101774</xdr:colOff>
      <xdr:row>3</xdr:row>
      <xdr:rowOff>6428</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A5C8AFF3-D4CE-D0FE-C5A6-232FF26DBE21}"/>
            </a:ext>
          </a:extLst>
        </xdr:cNvPr>
        <xdr:cNvSpPr/>
      </xdr:nvSpPr>
      <xdr:spPr>
        <a:xfrm>
          <a:off x="149274" y="877377"/>
          <a:ext cx="1143000" cy="25300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200" b="0" i="0" u="sng" strike="noStrike">
              <a:solidFill>
                <a:schemeClr val="tx1"/>
              </a:solidFill>
              <a:effectLst/>
              <a:latin typeface="Noto Sans Medium" panose="020B0502040504020204" pitchFamily="34" charset="0"/>
              <a:ea typeface="Noto Sans Medium" panose="020B0502040504020204" pitchFamily="34" charset="0"/>
              <a:cs typeface="Noto Sans Medium" panose="020B0502040504020204" pitchFamily="34" charset="0"/>
            </a:rPr>
            <a:t>Instructions</a:t>
          </a:r>
          <a:endParaRPr lang="en-GB" sz="1200" b="0" i="0" u="sng">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endParaRPr>
        </a:p>
      </xdr:txBody>
    </xdr:sp>
    <xdr:clientData/>
  </xdr:twoCellAnchor>
  <xdr:twoCellAnchor>
    <xdr:from>
      <xdr:col>2</xdr:col>
      <xdr:colOff>1381761</xdr:colOff>
      <xdr:row>2</xdr:row>
      <xdr:rowOff>229677</xdr:rowOff>
    </xdr:from>
    <xdr:to>
      <xdr:col>2</xdr:col>
      <xdr:colOff>2529206</xdr:colOff>
      <xdr:row>3</xdr:row>
      <xdr:rowOff>12143</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4E25C050-1C10-1509-D7FB-0A04FC9B0A3D}"/>
            </a:ext>
          </a:extLst>
        </xdr:cNvPr>
        <xdr:cNvSpPr/>
      </xdr:nvSpPr>
      <xdr:spPr>
        <a:xfrm>
          <a:off x="3153411" y="877377"/>
          <a:ext cx="1147445" cy="258716"/>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200" b="0" i="0" u="sng" strike="noStrike">
              <a:solidFill>
                <a:schemeClr val="tx1"/>
              </a:solidFill>
              <a:effectLst/>
              <a:latin typeface="Noto Sans Medium" panose="020B0502040504020204" pitchFamily="34" charset="0"/>
              <a:ea typeface="Noto Sans Medium" panose="020B0502040504020204" pitchFamily="34" charset="0"/>
              <a:cs typeface="Noto Sans Medium" panose="020B0502040504020204" pitchFamily="34" charset="0"/>
            </a:rPr>
            <a:t>Questions</a:t>
          </a:r>
          <a:endParaRPr lang="en-GB" sz="1200" b="0" i="0" u="sng">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endParaRPr>
        </a:p>
      </xdr:txBody>
    </xdr:sp>
    <xdr:clientData/>
  </xdr:twoCellAnchor>
  <xdr:twoCellAnchor>
    <xdr:from>
      <xdr:col>1</xdr:col>
      <xdr:colOff>1456080</xdr:colOff>
      <xdr:row>2</xdr:row>
      <xdr:rowOff>229677</xdr:rowOff>
    </xdr:from>
    <xdr:to>
      <xdr:col>2</xdr:col>
      <xdr:colOff>1027455</xdr:colOff>
      <xdr:row>3</xdr:row>
      <xdr:rowOff>10238</xdr:rowOff>
    </xdr:to>
    <xdr:sp macro="" textlink="">
      <xdr:nvSpPr>
        <xdr:cNvPr id="6" name="Rectangle: Rounded Corners 5">
          <a:hlinkClick xmlns:r="http://schemas.openxmlformats.org/officeDocument/2006/relationships" r:id="rId3"/>
          <a:extLst>
            <a:ext uri="{FF2B5EF4-FFF2-40B4-BE49-F238E27FC236}">
              <a16:creationId xmlns:a16="http://schemas.microsoft.com/office/drawing/2014/main" id="{574EC491-5019-8A16-188D-CE5E6FFDF542}"/>
            </a:ext>
          </a:extLst>
        </xdr:cNvPr>
        <xdr:cNvSpPr/>
      </xdr:nvSpPr>
      <xdr:spPr>
        <a:xfrm>
          <a:off x="1646580" y="877377"/>
          <a:ext cx="1152525" cy="25681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200" b="0" i="0" u="sng" strike="noStrike">
              <a:solidFill>
                <a:schemeClr val="tx1"/>
              </a:solidFill>
              <a:effectLst/>
              <a:latin typeface="Noto Sans Medium" panose="020B0502040504020204" pitchFamily="34" charset="0"/>
              <a:ea typeface="Noto Sans Medium" panose="020B0502040504020204" pitchFamily="34" charset="0"/>
              <a:cs typeface="Noto Sans Medium" panose="020B0502040504020204" pitchFamily="34" charset="0"/>
            </a:rPr>
            <a:t>Your</a:t>
          </a:r>
          <a:r>
            <a:rPr lang="en-GB" sz="1200" b="0" i="0" u="sng" strike="noStrike" baseline="0">
              <a:solidFill>
                <a:schemeClr val="tx1"/>
              </a:solidFill>
              <a:effectLst/>
              <a:latin typeface="Noto Sans Medium" panose="020B0502040504020204" pitchFamily="34" charset="0"/>
              <a:ea typeface="Noto Sans Medium" panose="020B0502040504020204" pitchFamily="34" charset="0"/>
              <a:cs typeface="Noto Sans Medium" panose="020B0502040504020204" pitchFamily="34" charset="0"/>
            </a:rPr>
            <a:t> details</a:t>
          </a:r>
          <a:endParaRPr lang="en-GB" sz="1200" b="0" i="0" u="sng">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endParaRPr>
        </a:p>
      </xdr:txBody>
    </xdr:sp>
    <xdr:clientData/>
  </xdr:twoCellAnchor>
  <xdr:twoCellAnchor>
    <xdr:from>
      <xdr:col>2</xdr:col>
      <xdr:colOff>2885416</xdr:colOff>
      <xdr:row>2</xdr:row>
      <xdr:rowOff>229677</xdr:rowOff>
    </xdr:from>
    <xdr:to>
      <xdr:col>3</xdr:col>
      <xdr:colOff>425426</xdr:colOff>
      <xdr:row>3</xdr:row>
      <xdr:rowOff>6538</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628DE75A-CB08-472C-FC84-AAC29D0739FA}"/>
            </a:ext>
          </a:extLst>
        </xdr:cNvPr>
        <xdr:cNvSpPr/>
      </xdr:nvSpPr>
      <xdr:spPr>
        <a:xfrm>
          <a:off x="4657066" y="877377"/>
          <a:ext cx="1140460" cy="25311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200" b="0" i="0" u="sng" strike="noStrike">
              <a:solidFill>
                <a:schemeClr val="tx1"/>
              </a:solidFill>
              <a:effectLst/>
              <a:latin typeface="Noto Sans Medium" panose="020B0502040504020204" pitchFamily="34" charset="0"/>
              <a:ea typeface="Noto Sans Medium" panose="020B0502040504020204" pitchFamily="34" charset="0"/>
              <a:cs typeface="Noto Sans Medium" panose="020B0502040504020204" pitchFamily="34" charset="0"/>
            </a:rPr>
            <a:t>Results</a:t>
          </a:r>
          <a:endParaRPr lang="en-GB" sz="1200" b="0" i="0" u="sng">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endParaRPr>
        </a:p>
      </xdr:txBody>
    </xdr:sp>
    <xdr:clientData/>
  </xdr:twoCellAnchor>
  <xdr:twoCellAnchor>
    <xdr:from>
      <xdr:col>8</xdr:col>
      <xdr:colOff>673099</xdr:colOff>
      <xdr:row>1</xdr:row>
      <xdr:rowOff>15240</xdr:rowOff>
    </xdr:from>
    <xdr:to>
      <xdr:col>9</xdr:col>
      <xdr:colOff>881379</xdr:colOff>
      <xdr:row>1</xdr:row>
      <xdr:rowOff>472440</xdr:rowOff>
    </xdr:to>
    <xdr:pic>
      <xdr:nvPicPr>
        <xdr:cNvPr id="7" name="Picture 6">
          <a:extLst>
            <a:ext uri="{FF2B5EF4-FFF2-40B4-BE49-F238E27FC236}">
              <a16:creationId xmlns:a16="http://schemas.microsoft.com/office/drawing/2014/main" id="{E36A8A25-1C8A-68A1-4287-477D5E3E941D}"/>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0388599" y="231140"/>
          <a:ext cx="156718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12065</xdr:colOff>
      <xdr:row>5</xdr:row>
      <xdr:rowOff>173302</xdr:rowOff>
    </xdr:from>
    <xdr:to>
      <xdr:col>9</xdr:col>
      <xdr:colOff>0</xdr:colOff>
      <xdr:row>9</xdr:row>
      <xdr:rowOff>167640</xdr:rowOff>
    </xdr:to>
    <mc:AlternateContent xmlns:mc="http://schemas.openxmlformats.org/markup-compatibility/2006" xmlns:sle15="http://schemas.microsoft.com/office/drawing/2012/slicer">
      <mc:Choice Requires="sle15">
        <xdr:graphicFrame macro="">
          <xdr:nvGraphicFramePr>
            <xdr:cNvPr id="3" name="QSlicer">
              <a:extLst>
                <a:ext uri="{FF2B5EF4-FFF2-40B4-BE49-F238E27FC236}">
                  <a16:creationId xmlns:a16="http://schemas.microsoft.com/office/drawing/2014/main" id="{C67211A6-6E24-5A2E-0460-99F87F671E7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QSlicer"/>
            </a:graphicData>
          </a:graphic>
        </xdr:graphicFrame>
      </mc:Choice>
      <mc:Fallback xmlns="">
        <xdr:sp macro="" textlink="">
          <xdr:nvSpPr>
            <xdr:cNvPr id="0" name=""/>
            <xdr:cNvSpPr>
              <a:spLocks noTextEdit="1"/>
            </xdr:cNvSpPr>
          </xdr:nvSpPr>
          <xdr:spPr>
            <a:xfrm>
              <a:off x="245147" y="1509043"/>
              <a:ext cx="12054429" cy="711515"/>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xdr:from>
      <xdr:col>8</xdr:col>
      <xdr:colOff>2485114</xdr:colOff>
      <xdr:row>6</xdr:row>
      <xdr:rowOff>3587</xdr:rowOff>
    </xdr:from>
    <xdr:to>
      <xdr:col>8</xdr:col>
      <xdr:colOff>3131544</xdr:colOff>
      <xdr:row>7</xdr:row>
      <xdr:rowOff>55022</xdr:rowOff>
    </xdr:to>
    <xdr:sp macro="" textlink="">
      <xdr:nvSpPr>
        <xdr:cNvPr id="30" name="Rectangle 29">
          <a:extLst>
            <a:ext uri="{FF2B5EF4-FFF2-40B4-BE49-F238E27FC236}">
              <a16:creationId xmlns:a16="http://schemas.microsoft.com/office/drawing/2014/main" id="{03C3C214-6C23-4B84-9FCA-F569B6798110}"/>
            </a:ext>
          </a:extLst>
        </xdr:cNvPr>
        <xdr:cNvSpPr/>
      </xdr:nvSpPr>
      <xdr:spPr>
        <a:xfrm>
          <a:off x="13153114" y="1518062"/>
          <a:ext cx="646430" cy="23241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atin typeface="Arial" panose="020B0604020202020204" pitchFamily="34" charset="0"/>
            <a:cs typeface="Arial" panose="020B0604020202020204" pitchFamily="34" charset="0"/>
          </a:endParaRPr>
        </a:p>
      </xdr:txBody>
    </xdr:sp>
    <xdr:clientData/>
  </xdr:twoCellAnchor>
  <xdr:twoCellAnchor>
    <xdr:from>
      <xdr:col>0</xdr:col>
      <xdr:colOff>193933</xdr:colOff>
      <xdr:row>3</xdr:row>
      <xdr:rowOff>239985</xdr:rowOff>
    </xdr:from>
    <xdr:to>
      <xdr:col>7</xdr:col>
      <xdr:colOff>1019433</xdr:colOff>
      <xdr:row>4</xdr:row>
      <xdr:rowOff>35261</xdr:rowOff>
    </xdr:to>
    <xdr:sp macro="" textlink="">
      <xdr:nvSpPr>
        <xdr:cNvPr id="15" name="Rectangle: Rounded Corners 14">
          <a:hlinkClick xmlns:r="http://schemas.openxmlformats.org/officeDocument/2006/relationships" r:id="rId1"/>
          <a:extLst>
            <a:ext uri="{FF2B5EF4-FFF2-40B4-BE49-F238E27FC236}">
              <a16:creationId xmlns:a16="http://schemas.microsoft.com/office/drawing/2014/main" id="{15B3800B-BA5D-56BD-933C-A9E4934AF74E}"/>
            </a:ext>
          </a:extLst>
        </xdr:cNvPr>
        <xdr:cNvSpPr/>
      </xdr:nvSpPr>
      <xdr:spPr>
        <a:xfrm>
          <a:off x="193933" y="938485"/>
          <a:ext cx="1054100" cy="265176"/>
        </a:xfrm>
        <a:prstGeom prst="roundRect">
          <a:avLst/>
        </a:prstGeom>
        <a:solidFill>
          <a:srgbClr val="F5F3E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200" b="0" i="0" u="sng" strike="noStrike">
              <a:solidFill>
                <a:srgbClr val="000000"/>
              </a:solidFill>
              <a:effectLst/>
              <a:latin typeface="Arial" panose="020B0604020202020204" pitchFamily="34" charset="0"/>
              <a:ea typeface="Noto Sans Medium" panose="020B0502040504020204" pitchFamily="34" charset="0"/>
              <a:cs typeface="Arial" panose="020B0604020202020204" pitchFamily="34" charset="0"/>
            </a:rPr>
            <a:t>Instructions</a:t>
          </a:r>
          <a:endParaRPr lang="en-GB" sz="1200" b="0" i="0" u="sng">
            <a:solidFill>
              <a:srgbClr val="000000"/>
            </a:solidFill>
            <a:latin typeface="Arial" panose="020B0604020202020204" pitchFamily="34" charset="0"/>
            <a:ea typeface="Noto Sans Medium" panose="020B0502040504020204" pitchFamily="34" charset="0"/>
            <a:cs typeface="Arial" panose="020B0604020202020204" pitchFamily="34" charset="0"/>
          </a:endParaRPr>
        </a:p>
      </xdr:txBody>
    </xdr:sp>
    <xdr:clientData/>
  </xdr:twoCellAnchor>
  <xdr:twoCellAnchor>
    <xdr:from>
      <xdr:col>7</xdr:col>
      <xdr:colOff>2542773</xdr:colOff>
      <xdr:row>3</xdr:row>
      <xdr:rowOff>227285</xdr:rowOff>
    </xdr:from>
    <xdr:to>
      <xdr:col>7</xdr:col>
      <xdr:colOff>3685773</xdr:colOff>
      <xdr:row>4</xdr:row>
      <xdr:rowOff>22561</xdr:rowOff>
    </xdr:to>
    <xdr:sp macro="" textlink="">
      <xdr:nvSpPr>
        <xdr:cNvPr id="16" name="Rectangle: Rounded Corners 15">
          <a:hlinkClick xmlns:r="http://schemas.openxmlformats.org/officeDocument/2006/relationships" r:id="rId2"/>
          <a:extLst>
            <a:ext uri="{FF2B5EF4-FFF2-40B4-BE49-F238E27FC236}">
              <a16:creationId xmlns:a16="http://schemas.microsoft.com/office/drawing/2014/main" id="{86B21295-0DA0-CAED-7CB8-0E6D47B65F40}"/>
            </a:ext>
          </a:extLst>
        </xdr:cNvPr>
        <xdr:cNvSpPr/>
      </xdr:nvSpPr>
      <xdr:spPr>
        <a:xfrm>
          <a:off x="2771373" y="925785"/>
          <a:ext cx="1143000" cy="265176"/>
        </a:xfrm>
        <a:prstGeom prst="roundRect">
          <a:avLst/>
        </a:prstGeom>
        <a:solidFill>
          <a:srgbClr val="F5F3E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200" b="0" i="0" u="sng" strike="noStrike">
              <a:solidFill>
                <a:srgbClr val="000000"/>
              </a:solidFill>
              <a:effectLst/>
              <a:latin typeface="Arial" panose="020B0604020202020204" pitchFamily="34" charset="0"/>
              <a:ea typeface="Noto Sans Medium" panose="020B0502040504020204" pitchFamily="34" charset="0"/>
              <a:cs typeface="Arial" panose="020B0604020202020204" pitchFamily="34" charset="0"/>
            </a:rPr>
            <a:t>Questions</a:t>
          </a:r>
          <a:endParaRPr lang="en-GB" sz="1200" b="0" i="0" u="sng">
            <a:solidFill>
              <a:srgbClr val="000000"/>
            </a:solidFill>
            <a:latin typeface="Arial" panose="020B0604020202020204" pitchFamily="34" charset="0"/>
            <a:ea typeface="Noto Sans Medium" panose="020B0502040504020204" pitchFamily="34" charset="0"/>
            <a:cs typeface="Arial" panose="020B0604020202020204" pitchFamily="34" charset="0"/>
          </a:endParaRPr>
        </a:p>
      </xdr:txBody>
    </xdr:sp>
    <xdr:clientData/>
  </xdr:twoCellAnchor>
  <xdr:twoCellAnchor>
    <xdr:from>
      <xdr:col>7</xdr:col>
      <xdr:colOff>3875943</xdr:colOff>
      <xdr:row>3</xdr:row>
      <xdr:rowOff>227285</xdr:rowOff>
    </xdr:from>
    <xdr:to>
      <xdr:col>7</xdr:col>
      <xdr:colOff>5018943</xdr:colOff>
      <xdr:row>4</xdr:row>
      <xdr:rowOff>22561</xdr:rowOff>
    </xdr:to>
    <xdr:sp macro="" textlink="">
      <xdr:nvSpPr>
        <xdr:cNvPr id="17" name="Rectangle: Rounded Corners 16">
          <a:hlinkClick xmlns:r="http://schemas.openxmlformats.org/officeDocument/2006/relationships" r:id="rId3"/>
          <a:extLst>
            <a:ext uri="{FF2B5EF4-FFF2-40B4-BE49-F238E27FC236}">
              <a16:creationId xmlns:a16="http://schemas.microsoft.com/office/drawing/2014/main" id="{04BC748F-D452-B632-822F-4E96B2281030}"/>
            </a:ext>
          </a:extLst>
        </xdr:cNvPr>
        <xdr:cNvSpPr/>
      </xdr:nvSpPr>
      <xdr:spPr>
        <a:xfrm>
          <a:off x="4104543" y="925785"/>
          <a:ext cx="1143000" cy="265176"/>
        </a:xfrm>
        <a:prstGeom prst="roundRect">
          <a:avLst/>
        </a:prstGeom>
        <a:solidFill>
          <a:srgbClr val="F5F3E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200" b="0" i="0" u="sng" strike="noStrike">
              <a:solidFill>
                <a:srgbClr val="000000"/>
              </a:solidFill>
              <a:effectLst/>
              <a:latin typeface="Arial" panose="020B0604020202020204" pitchFamily="34" charset="0"/>
              <a:ea typeface="Noto Sans Medium" panose="020B0502040504020204" pitchFamily="34" charset="0"/>
              <a:cs typeface="Arial" panose="020B0604020202020204" pitchFamily="34" charset="0"/>
            </a:rPr>
            <a:t>Results</a:t>
          </a:r>
          <a:endParaRPr lang="en-GB" sz="1200" b="0" i="0" u="sng">
            <a:solidFill>
              <a:srgbClr val="000000"/>
            </a:solidFill>
            <a:latin typeface="Arial" panose="020B0604020202020204" pitchFamily="34" charset="0"/>
            <a:ea typeface="Noto Sans Medium" panose="020B0502040504020204" pitchFamily="34" charset="0"/>
            <a:cs typeface="Arial" panose="020B0604020202020204" pitchFamily="34" charset="0"/>
          </a:endParaRPr>
        </a:p>
      </xdr:txBody>
    </xdr:sp>
    <xdr:clientData/>
  </xdr:twoCellAnchor>
  <xdr:twoCellAnchor>
    <xdr:from>
      <xdr:col>7</xdr:col>
      <xdr:colOff>1209603</xdr:colOff>
      <xdr:row>3</xdr:row>
      <xdr:rowOff>227285</xdr:rowOff>
    </xdr:from>
    <xdr:to>
      <xdr:col>7</xdr:col>
      <xdr:colOff>2352603</xdr:colOff>
      <xdr:row>4</xdr:row>
      <xdr:rowOff>22561</xdr:rowOff>
    </xdr:to>
    <xdr:sp macro="" textlink="">
      <xdr:nvSpPr>
        <xdr:cNvPr id="18" name="Rectangle: Rounded Corners 17">
          <a:hlinkClick xmlns:r="http://schemas.openxmlformats.org/officeDocument/2006/relationships" r:id="rId4"/>
          <a:extLst>
            <a:ext uri="{FF2B5EF4-FFF2-40B4-BE49-F238E27FC236}">
              <a16:creationId xmlns:a16="http://schemas.microsoft.com/office/drawing/2014/main" id="{753195DA-DB7C-04DD-A09B-41B746652E2A}"/>
            </a:ext>
          </a:extLst>
        </xdr:cNvPr>
        <xdr:cNvSpPr/>
      </xdr:nvSpPr>
      <xdr:spPr>
        <a:xfrm>
          <a:off x="1438203" y="925785"/>
          <a:ext cx="1143000" cy="265176"/>
        </a:xfrm>
        <a:prstGeom prst="roundRect">
          <a:avLst/>
        </a:prstGeom>
        <a:solidFill>
          <a:srgbClr val="F5F3E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200" b="0" i="0" u="sng" strike="noStrike">
              <a:solidFill>
                <a:srgbClr val="000000"/>
              </a:solidFill>
              <a:effectLst/>
              <a:latin typeface="Arial" panose="020B0604020202020204" pitchFamily="34" charset="0"/>
              <a:ea typeface="Noto Sans Medium" panose="020B0502040504020204" pitchFamily="34" charset="0"/>
              <a:cs typeface="Arial" panose="020B0604020202020204" pitchFamily="34" charset="0"/>
            </a:rPr>
            <a:t>Your</a:t>
          </a:r>
          <a:r>
            <a:rPr lang="en-GB" sz="1200" b="0" i="0" u="sng" strike="noStrike" baseline="0">
              <a:solidFill>
                <a:srgbClr val="000000"/>
              </a:solidFill>
              <a:effectLst/>
              <a:latin typeface="Arial" panose="020B0604020202020204" pitchFamily="34" charset="0"/>
              <a:ea typeface="Noto Sans Medium" panose="020B0502040504020204" pitchFamily="34" charset="0"/>
              <a:cs typeface="Arial" panose="020B0604020202020204" pitchFamily="34" charset="0"/>
            </a:rPr>
            <a:t> details</a:t>
          </a:r>
          <a:endParaRPr lang="en-GB" sz="1200" b="0" i="0" u="sng">
            <a:solidFill>
              <a:srgbClr val="000000"/>
            </a:solidFill>
            <a:latin typeface="Arial" panose="020B0604020202020204" pitchFamily="34" charset="0"/>
            <a:ea typeface="Noto Sans Medium" panose="020B0502040504020204" pitchFamily="34" charset="0"/>
            <a:cs typeface="Arial" panose="020B0604020202020204" pitchFamily="34" charset="0"/>
          </a:endParaRPr>
        </a:p>
      </xdr:txBody>
    </xdr:sp>
    <xdr:clientData/>
  </xdr:twoCellAnchor>
  <xdr:twoCellAnchor>
    <xdr:from>
      <xdr:col>8</xdr:col>
      <xdr:colOff>1007851</xdr:colOff>
      <xdr:row>1</xdr:row>
      <xdr:rowOff>124459</xdr:rowOff>
    </xdr:from>
    <xdr:to>
      <xdr:col>8</xdr:col>
      <xdr:colOff>2562331</xdr:colOff>
      <xdr:row>3</xdr:row>
      <xdr:rowOff>22859</xdr:rowOff>
    </xdr:to>
    <xdr:pic>
      <xdr:nvPicPr>
        <xdr:cNvPr id="19" name="Picture 18">
          <a:extLst>
            <a:ext uri="{FF2B5EF4-FFF2-40B4-BE49-F238E27FC236}">
              <a16:creationId xmlns:a16="http://schemas.microsoft.com/office/drawing/2014/main" id="{BAE4C54D-C1BC-8A87-1068-02BE1D6A004F}"/>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0609051" y="264159"/>
          <a:ext cx="155448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10306050</xdr:colOff>
      <xdr:row>24</xdr:row>
      <xdr:rowOff>247650</xdr:rowOff>
    </xdr:from>
    <xdr:to>
      <xdr:col>21</xdr:col>
      <xdr:colOff>17929</xdr:colOff>
      <xdr:row>24</xdr:row>
      <xdr:rowOff>277906</xdr:rowOff>
    </xdr:to>
    <xdr:cxnSp macro="">
      <xdr:nvCxnSpPr>
        <xdr:cNvPr id="25" name="Straight Connector 24">
          <a:extLst>
            <a:ext uri="{FF2B5EF4-FFF2-40B4-BE49-F238E27FC236}">
              <a16:creationId xmlns:a16="http://schemas.microsoft.com/office/drawing/2014/main" id="{E747C795-C500-4FC9-EBE3-708D50B94A3A}"/>
            </a:ext>
          </a:extLst>
        </xdr:cNvPr>
        <xdr:cNvCxnSpPr/>
      </xdr:nvCxnSpPr>
      <xdr:spPr>
        <a:xfrm flipH="1" flipV="1">
          <a:off x="10563225" y="5676900"/>
          <a:ext cx="3427879" cy="30256"/>
        </a:xfrm>
        <a:prstGeom prst="line">
          <a:avLst/>
        </a:prstGeom>
        <a:ln w="19050">
          <a:solidFill>
            <a:srgbClr val="FF0000"/>
          </a:solidFill>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7</xdr:col>
      <xdr:colOff>10315575</xdr:colOff>
      <xdr:row>24</xdr:row>
      <xdr:rowOff>47625</xdr:rowOff>
    </xdr:from>
    <xdr:to>
      <xdr:col>7</xdr:col>
      <xdr:colOff>10318713</xdr:colOff>
      <xdr:row>24</xdr:row>
      <xdr:rowOff>249892</xdr:rowOff>
    </xdr:to>
    <xdr:cxnSp macro="">
      <xdr:nvCxnSpPr>
        <xdr:cNvPr id="27" name="Straight Arrow Connector 26">
          <a:extLst>
            <a:ext uri="{FF2B5EF4-FFF2-40B4-BE49-F238E27FC236}">
              <a16:creationId xmlns:a16="http://schemas.microsoft.com/office/drawing/2014/main" id="{D97C6087-8413-DC73-8384-37BE7380501A}"/>
            </a:ext>
          </a:extLst>
        </xdr:cNvPr>
        <xdr:cNvCxnSpPr/>
      </xdr:nvCxnSpPr>
      <xdr:spPr>
        <a:xfrm flipH="1" flipV="1">
          <a:off x="10572750" y="5476875"/>
          <a:ext cx="3138" cy="202267"/>
        </a:xfrm>
        <a:prstGeom prst="straightConnector1">
          <a:avLst/>
        </a:prstGeom>
        <a:ln w="19050">
          <a:solidFill>
            <a:srgbClr val="FF0000"/>
          </a:solidFill>
          <a:headEnd type="none"/>
          <a:tailEnd type="triangle" w="lg" len="lg"/>
        </a:ln>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21</xdr:col>
      <xdr:colOff>259977</xdr:colOff>
      <xdr:row>11</xdr:row>
      <xdr:rowOff>833717</xdr:rowOff>
    </xdr:from>
    <xdr:to>
      <xdr:col>21</xdr:col>
      <xdr:colOff>1737248</xdr:colOff>
      <xdr:row>11</xdr:row>
      <xdr:rowOff>2307178</xdr:rowOff>
    </xdr:to>
    <xdr:pic>
      <xdr:nvPicPr>
        <xdr:cNvPr id="31" name="Picture 30">
          <a:extLst>
            <a:ext uri="{FF2B5EF4-FFF2-40B4-BE49-F238E27FC236}">
              <a16:creationId xmlns:a16="http://schemas.microsoft.com/office/drawing/2014/main" id="{7DE67C52-15E4-B238-3B34-2D78FECED45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312589" y="3281082"/>
          <a:ext cx="1479176" cy="14791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384118</xdr:colOff>
      <xdr:row>6</xdr:row>
      <xdr:rowOff>247303</xdr:rowOff>
    </xdr:from>
    <xdr:to>
      <xdr:col>6</xdr:col>
      <xdr:colOff>6520297</xdr:colOff>
      <xdr:row>32</xdr:row>
      <xdr:rowOff>96982</xdr:rowOff>
    </xdr:to>
    <xdr:graphicFrame macro="">
      <xdr:nvGraphicFramePr>
        <xdr:cNvPr id="9" name="Chart 8">
          <a:extLst>
            <a:ext uri="{FF2B5EF4-FFF2-40B4-BE49-F238E27FC236}">
              <a16:creationId xmlns:a16="http://schemas.microsoft.com/office/drawing/2014/main" id="{1F47D8E1-CA08-447A-8562-94DA405BB1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4821217</xdr:colOff>
      <xdr:row>0</xdr:row>
      <xdr:rowOff>72246</xdr:rowOff>
    </xdr:from>
    <xdr:to>
      <xdr:col>6</xdr:col>
      <xdr:colOff>6380995</xdr:colOff>
      <xdr:row>0</xdr:row>
      <xdr:rowOff>518023</xdr:rowOff>
    </xdr:to>
    <xdr:pic>
      <xdr:nvPicPr>
        <xdr:cNvPr id="10" name="Picture 9">
          <a:extLst>
            <a:ext uri="{FF2B5EF4-FFF2-40B4-BE49-F238E27FC236}">
              <a16:creationId xmlns:a16="http://schemas.microsoft.com/office/drawing/2014/main" id="{3E79D51A-88F0-4006-B560-30819D684D4B}"/>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6497617" y="346566"/>
          <a:ext cx="1559778" cy="445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238125</xdr:colOff>
      <xdr:row>1</xdr:row>
      <xdr:rowOff>257175</xdr:rowOff>
    </xdr:from>
    <xdr:to>
      <xdr:col>5</xdr:col>
      <xdr:colOff>1053465</xdr:colOff>
      <xdr:row>2</xdr:row>
      <xdr:rowOff>54881</xdr:rowOff>
    </xdr:to>
    <xdr:sp macro="" textlink="">
      <xdr:nvSpPr>
        <xdr:cNvPr id="2" name="Rectangle: Rounded Corners 1">
          <a:hlinkClick xmlns:r="http://schemas.openxmlformats.org/officeDocument/2006/relationships" r:id="rId3"/>
          <a:extLst>
            <a:ext uri="{FF2B5EF4-FFF2-40B4-BE49-F238E27FC236}">
              <a16:creationId xmlns:a16="http://schemas.microsoft.com/office/drawing/2014/main" id="{02F11584-98A8-45E0-A3FE-04581A2BB6C0}"/>
            </a:ext>
          </a:extLst>
        </xdr:cNvPr>
        <xdr:cNvSpPr/>
      </xdr:nvSpPr>
      <xdr:spPr>
        <a:xfrm>
          <a:off x="238125" y="1152525"/>
          <a:ext cx="1139190" cy="254906"/>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200" b="0" i="0" u="sng" strike="noStrike">
              <a:solidFill>
                <a:schemeClr val="tx1"/>
              </a:solidFill>
              <a:effectLst/>
              <a:latin typeface="Noto Sans Medium" panose="020B0502040504020204" pitchFamily="34" charset="0"/>
              <a:ea typeface="Noto Sans Medium" panose="020B0502040504020204" pitchFamily="34" charset="0"/>
              <a:cs typeface="Noto Sans Medium" panose="020B0502040504020204" pitchFamily="34" charset="0"/>
            </a:rPr>
            <a:t>Instructions</a:t>
          </a:r>
          <a:endParaRPr lang="en-GB" sz="1200" b="0" i="0" u="sng">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endParaRPr>
        </a:p>
      </xdr:txBody>
    </xdr:sp>
    <xdr:clientData/>
  </xdr:twoCellAnchor>
  <xdr:twoCellAnchor>
    <xdr:from>
      <xdr:col>6</xdr:col>
      <xdr:colOff>1784937</xdr:colOff>
      <xdr:row>1</xdr:row>
      <xdr:rowOff>257175</xdr:rowOff>
    </xdr:from>
    <xdr:to>
      <xdr:col>6</xdr:col>
      <xdr:colOff>2926667</xdr:colOff>
      <xdr:row>2</xdr:row>
      <xdr:rowOff>66311</xdr:rowOff>
    </xdr:to>
    <xdr:sp macro="" textlink="">
      <xdr:nvSpPr>
        <xdr:cNvPr id="3" name="Rectangle: Rounded Corners 2">
          <a:hlinkClick xmlns:r="http://schemas.openxmlformats.org/officeDocument/2006/relationships" r:id="rId4"/>
          <a:extLst>
            <a:ext uri="{FF2B5EF4-FFF2-40B4-BE49-F238E27FC236}">
              <a16:creationId xmlns:a16="http://schemas.microsoft.com/office/drawing/2014/main" id="{0E4CE455-FF14-4DA1-99C2-C9B2ADEB2775}"/>
            </a:ext>
          </a:extLst>
        </xdr:cNvPr>
        <xdr:cNvSpPr/>
      </xdr:nvSpPr>
      <xdr:spPr>
        <a:xfrm>
          <a:off x="3251787" y="1152525"/>
          <a:ext cx="1141730" cy="266336"/>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200" b="0" i="0" u="sng" strike="noStrike">
              <a:solidFill>
                <a:schemeClr val="tx1"/>
              </a:solidFill>
              <a:effectLst/>
              <a:latin typeface="Noto Sans Medium" panose="020B0502040504020204" pitchFamily="34" charset="0"/>
              <a:ea typeface="Noto Sans Medium" panose="020B0502040504020204" pitchFamily="34" charset="0"/>
              <a:cs typeface="Noto Sans Medium" panose="020B0502040504020204" pitchFamily="34" charset="0"/>
            </a:rPr>
            <a:t>Questions</a:t>
          </a:r>
          <a:endParaRPr lang="en-GB" sz="1200" b="0" i="0" u="sng">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endParaRPr>
        </a:p>
      </xdr:txBody>
    </xdr:sp>
    <xdr:clientData/>
  </xdr:twoCellAnchor>
  <xdr:twoCellAnchor>
    <xdr:from>
      <xdr:col>6</xdr:col>
      <xdr:colOff>270486</xdr:colOff>
      <xdr:row>1</xdr:row>
      <xdr:rowOff>257175</xdr:rowOff>
    </xdr:from>
    <xdr:to>
      <xdr:col>6</xdr:col>
      <xdr:colOff>1421106</xdr:colOff>
      <xdr:row>2</xdr:row>
      <xdr:rowOff>60596</xdr:rowOff>
    </xdr:to>
    <xdr:sp macro="" textlink="">
      <xdr:nvSpPr>
        <xdr:cNvPr id="8" name="Rectangle: Rounded Corners 7">
          <a:hlinkClick xmlns:r="http://schemas.openxmlformats.org/officeDocument/2006/relationships" r:id="rId5"/>
          <a:extLst>
            <a:ext uri="{FF2B5EF4-FFF2-40B4-BE49-F238E27FC236}">
              <a16:creationId xmlns:a16="http://schemas.microsoft.com/office/drawing/2014/main" id="{449FF148-002D-410E-9F26-E70B0EEC6A2A}"/>
            </a:ext>
          </a:extLst>
        </xdr:cNvPr>
        <xdr:cNvSpPr/>
      </xdr:nvSpPr>
      <xdr:spPr>
        <a:xfrm>
          <a:off x="1737336" y="1152525"/>
          <a:ext cx="1150620" cy="26062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200" b="0" i="0" u="sng" strike="noStrike">
              <a:solidFill>
                <a:schemeClr val="tx1"/>
              </a:solidFill>
              <a:effectLst/>
              <a:latin typeface="Noto Sans Medium" panose="020B0502040504020204" pitchFamily="34" charset="0"/>
              <a:ea typeface="Noto Sans Medium" panose="020B0502040504020204" pitchFamily="34" charset="0"/>
              <a:cs typeface="Noto Sans Medium" panose="020B0502040504020204" pitchFamily="34" charset="0"/>
            </a:rPr>
            <a:t>Your</a:t>
          </a:r>
          <a:r>
            <a:rPr lang="en-GB" sz="1200" b="0" i="0" u="sng" strike="noStrike" baseline="0">
              <a:solidFill>
                <a:schemeClr val="tx1"/>
              </a:solidFill>
              <a:effectLst/>
              <a:latin typeface="Noto Sans Medium" panose="020B0502040504020204" pitchFamily="34" charset="0"/>
              <a:ea typeface="Noto Sans Medium" panose="020B0502040504020204" pitchFamily="34" charset="0"/>
              <a:cs typeface="Noto Sans Medium" panose="020B0502040504020204" pitchFamily="34" charset="0"/>
            </a:rPr>
            <a:t> details</a:t>
          </a:r>
          <a:endParaRPr lang="en-GB" sz="1200" b="0" i="0" u="sng">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endParaRPr>
        </a:p>
      </xdr:txBody>
    </xdr:sp>
    <xdr:clientData/>
  </xdr:twoCellAnchor>
  <xdr:twoCellAnchor>
    <xdr:from>
      <xdr:col>6</xdr:col>
      <xdr:colOff>3269542</xdr:colOff>
      <xdr:row>1</xdr:row>
      <xdr:rowOff>257175</xdr:rowOff>
    </xdr:from>
    <xdr:to>
      <xdr:col>6</xdr:col>
      <xdr:colOff>4421432</xdr:colOff>
      <xdr:row>2</xdr:row>
      <xdr:rowOff>54991</xdr:rowOff>
    </xdr:to>
    <xdr:sp macro="" textlink="">
      <xdr:nvSpPr>
        <xdr:cNvPr id="11" name="Rectangle: Rounded Corners 10">
          <a:hlinkClick xmlns:r="http://schemas.openxmlformats.org/officeDocument/2006/relationships" r:id="rId6"/>
          <a:extLst>
            <a:ext uri="{FF2B5EF4-FFF2-40B4-BE49-F238E27FC236}">
              <a16:creationId xmlns:a16="http://schemas.microsoft.com/office/drawing/2014/main" id="{51E4249F-6224-4C0F-98DB-BCC301B6B29D}"/>
            </a:ext>
          </a:extLst>
        </xdr:cNvPr>
        <xdr:cNvSpPr/>
      </xdr:nvSpPr>
      <xdr:spPr>
        <a:xfrm>
          <a:off x="4736392" y="1152525"/>
          <a:ext cx="1151890" cy="255016"/>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200" b="0" i="0" u="sng" strike="noStrike">
              <a:solidFill>
                <a:schemeClr val="tx1"/>
              </a:solidFill>
              <a:effectLst/>
              <a:latin typeface="Noto Sans Medium" panose="020B0502040504020204" pitchFamily="34" charset="0"/>
              <a:ea typeface="Noto Sans Medium" panose="020B0502040504020204" pitchFamily="34" charset="0"/>
              <a:cs typeface="Noto Sans Medium" panose="020B0502040504020204" pitchFamily="34" charset="0"/>
            </a:rPr>
            <a:t>Results</a:t>
          </a:r>
          <a:endParaRPr lang="en-GB" sz="1200" b="0" i="0" u="sng">
            <a:solidFill>
              <a:schemeClr val="tx1"/>
            </a:solidFill>
            <a:latin typeface="Noto Sans Medium" panose="020B0502040504020204" pitchFamily="34" charset="0"/>
            <a:ea typeface="Noto Sans Medium" panose="020B0502040504020204" pitchFamily="34" charset="0"/>
            <a:cs typeface="Noto Sans Medium" panose="020B0502040504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68310</xdr:colOff>
      <xdr:row>0</xdr:row>
      <xdr:rowOff>22860</xdr:rowOff>
    </xdr:from>
    <xdr:to>
      <xdr:col>4</xdr:col>
      <xdr:colOff>3303285</xdr:colOff>
      <xdr:row>1</xdr:row>
      <xdr:rowOff>330921</xdr:rowOff>
    </xdr:to>
    <xdr:grpSp>
      <xdr:nvGrpSpPr>
        <xdr:cNvPr id="2" name="Group 1">
          <a:extLst>
            <a:ext uri="{FF2B5EF4-FFF2-40B4-BE49-F238E27FC236}">
              <a16:creationId xmlns:a16="http://schemas.microsoft.com/office/drawing/2014/main" id="{B688229B-9FF9-4D35-A89E-E1CA0EB91969}"/>
            </a:ext>
          </a:extLst>
        </xdr:cNvPr>
        <xdr:cNvGrpSpPr/>
      </xdr:nvGrpSpPr>
      <xdr:grpSpPr>
        <a:xfrm>
          <a:off x="66405" y="19050"/>
          <a:ext cx="4587525" cy="736686"/>
          <a:chOff x="83820" y="30480"/>
          <a:chExt cx="4441205" cy="818601"/>
        </a:xfrm>
      </xdr:grpSpPr>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5A49E903-EE2F-CC55-3AA9-CDB317CF8EE1}"/>
              </a:ext>
            </a:extLst>
          </xdr:cNvPr>
          <xdr:cNvSpPr/>
        </xdr:nvSpPr>
        <xdr:spPr>
          <a:xfrm>
            <a:off x="83820" y="584835"/>
            <a:ext cx="1326530" cy="264246"/>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i="0" u="none" strike="noStrike">
                <a:solidFill>
                  <a:schemeClr val="lt1"/>
                </a:solidFill>
                <a:effectLst/>
                <a:latin typeface="+mn-lt"/>
                <a:ea typeface="+mn-ea"/>
                <a:cs typeface="+mn-cs"/>
              </a:rPr>
              <a:t>Instructions</a:t>
            </a:r>
            <a:endParaRPr lang="en-GB" sz="1100"/>
          </a:p>
        </xdr:txBody>
      </xdr:sp>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8632F4B1-216F-A73B-87FE-CE8813A796E9}"/>
              </a:ext>
            </a:extLst>
          </xdr:cNvPr>
          <xdr:cNvSpPr/>
        </xdr:nvSpPr>
        <xdr:spPr>
          <a:xfrm>
            <a:off x="2684780" y="582295"/>
            <a:ext cx="744870" cy="264246"/>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i="0" u="none" strike="noStrike">
                <a:solidFill>
                  <a:schemeClr val="lt1"/>
                </a:solidFill>
                <a:effectLst/>
                <a:latin typeface="+mn-lt"/>
                <a:ea typeface="+mn-ea"/>
                <a:cs typeface="+mn-cs"/>
              </a:rPr>
              <a:t>Questions</a:t>
            </a:r>
            <a:endParaRPr lang="en-GB" sz="1100"/>
          </a:p>
        </xdr:txBody>
      </xdr:sp>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862C1BBD-B332-9828-885F-04EA89191BB1}"/>
              </a:ext>
            </a:extLst>
          </xdr:cNvPr>
          <xdr:cNvSpPr/>
        </xdr:nvSpPr>
        <xdr:spPr>
          <a:xfrm>
            <a:off x="3578860" y="584835"/>
            <a:ext cx="946165" cy="2540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i="0" u="none" strike="noStrike">
                <a:solidFill>
                  <a:schemeClr val="lt1"/>
                </a:solidFill>
                <a:effectLst/>
                <a:latin typeface="+mn-lt"/>
                <a:ea typeface="+mn-ea"/>
                <a:cs typeface="+mn-cs"/>
              </a:rPr>
              <a:t>Results</a:t>
            </a:r>
            <a:endParaRPr lang="en-GB" sz="1100"/>
          </a:p>
        </xdr:txBody>
      </xdr:sp>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466C5F12-40DC-02E7-BB6E-40F054F2E0EF}"/>
              </a:ext>
            </a:extLst>
          </xdr:cNvPr>
          <xdr:cNvSpPr/>
        </xdr:nvSpPr>
        <xdr:spPr>
          <a:xfrm>
            <a:off x="1581150" y="582295"/>
            <a:ext cx="935370" cy="264246"/>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i="0" u="none" strike="noStrike">
                <a:solidFill>
                  <a:schemeClr val="lt1"/>
                </a:solidFill>
                <a:effectLst/>
                <a:latin typeface="+mn-lt"/>
                <a:ea typeface="+mn-ea"/>
                <a:cs typeface="+mn-cs"/>
              </a:rPr>
              <a:t>Your</a:t>
            </a:r>
            <a:r>
              <a:rPr lang="en-GB" sz="1100" b="1" i="0" u="none" strike="noStrike" baseline="0">
                <a:solidFill>
                  <a:schemeClr val="lt1"/>
                </a:solidFill>
                <a:effectLst/>
                <a:latin typeface="+mn-lt"/>
                <a:ea typeface="+mn-ea"/>
                <a:cs typeface="+mn-cs"/>
              </a:rPr>
              <a:t> details</a:t>
            </a:r>
            <a:endParaRPr lang="en-GB" sz="1100"/>
          </a:p>
        </xdr:txBody>
      </xdr:sp>
      <xdr:pic>
        <xdr:nvPicPr>
          <xdr:cNvPr id="7" name="Picture 6">
            <a:extLst>
              <a:ext uri="{FF2B5EF4-FFF2-40B4-BE49-F238E27FC236}">
                <a16:creationId xmlns:a16="http://schemas.microsoft.com/office/drawing/2014/main" id="{F85B4326-2FE5-130B-CD54-0B17CAF4615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12088" y="30480"/>
            <a:ext cx="1377328" cy="4608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561108</xdr:colOff>
      <xdr:row>6</xdr:row>
      <xdr:rowOff>13854</xdr:rowOff>
    </xdr:from>
    <xdr:to>
      <xdr:col>5</xdr:col>
      <xdr:colOff>0</xdr:colOff>
      <xdr:row>34</xdr:row>
      <xdr:rowOff>41564</xdr:rowOff>
    </xdr:to>
    <xdr:graphicFrame macro="">
      <xdr:nvGraphicFramePr>
        <xdr:cNvPr id="8" name="Chart 7">
          <a:extLst>
            <a:ext uri="{FF2B5EF4-FFF2-40B4-BE49-F238E27FC236}">
              <a16:creationId xmlns:a16="http://schemas.microsoft.com/office/drawing/2014/main" id="{64C66FE6-9A0B-4C83-BCEA-4652C4BE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33499</xdr:colOff>
      <xdr:row>0</xdr:row>
      <xdr:rowOff>0</xdr:rowOff>
    </xdr:from>
    <xdr:to>
      <xdr:col>1</xdr:col>
      <xdr:colOff>1695460</xdr:colOff>
      <xdr:row>0</xdr:row>
      <xdr:rowOff>678897</xdr:rowOff>
    </xdr:to>
    <xdr:pic>
      <xdr:nvPicPr>
        <xdr:cNvPr id="21" name="Picture 20">
          <a:extLst>
            <a:ext uri="{FF2B5EF4-FFF2-40B4-BE49-F238E27FC236}">
              <a16:creationId xmlns:a16="http://schemas.microsoft.com/office/drawing/2014/main" id="{80F8622C-56C6-4FB4-98AC-BE6FEACD36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33499" y="0"/>
          <a:ext cx="2322361" cy="678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161925</xdr:colOff>
      <xdr:row>1</xdr:row>
      <xdr:rowOff>4445</xdr:rowOff>
    </xdr:from>
    <xdr:to>
      <xdr:col>1</xdr:col>
      <xdr:colOff>505475</xdr:colOff>
      <xdr:row>2</xdr:row>
      <xdr:rowOff>85811</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23E1F641-961A-42F9-8C10-BD159D36DC46}"/>
            </a:ext>
          </a:extLst>
        </xdr:cNvPr>
        <xdr:cNvSpPr/>
      </xdr:nvSpPr>
      <xdr:spPr>
        <a:xfrm>
          <a:off x="161925" y="781685"/>
          <a:ext cx="1326530" cy="264246"/>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i="0" u="none" strike="noStrike">
              <a:solidFill>
                <a:schemeClr val="lt1"/>
              </a:solidFill>
              <a:effectLst/>
              <a:latin typeface="+mn-lt"/>
              <a:ea typeface="+mn-ea"/>
              <a:cs typeface="+mn-cs"/>
            </a:rPr>
            <a:t>Instructions</a:t>
          </a:r>
          <a:endParaRPr lang="en-GB" sz="1100"/>
        </a:p>
      </xdr:txBody>
    </xdr:sp>
    <xdr:clientData/>
  </xdr:twoCellAnchor>
  <xdr:twoCellAnchor>
    <xdr:from>
      <xdr:col>1</xdr:col>
      <xdr:colOff>1779905</xdr:colOff>
      <xdr:row>1</xdr:row>
      <xdr:rowOff>1905</xdr:rowOff>
    </xdr:from>
    <xdr:to>
      <xdr:col>2</xdr:col>
      <xdr:colOff>459755</xdr:colOff>
      <xdr:row>2</xdr:row>
      <xdr:rowOff>83271</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A30167C9-98F3-4B6A-A326-5009569F5D30}"/>
            </a:ext>
          </a:extLst>
        </xdr:cNvPr>
        <xdr:cNvSpPr/>
      </xdr:nvSpPr>
      <xdr:spPr>
        <a:xfrm>
          <a:off x="2762885" y="779145"/>
          <a:ext cx="744870" cy="264246"/>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i="0" u="none" strike="noStrike">
              <a:solidFill>
                <a:schemeClr val="lt1"/>
              </a:solidFill>
              <a:effectLst/>
              <a:latin typeface="+mn-lt"/>
              <a:ea typeface="+mn-ea"/>
              <a:cs typeface="+mn-cs"/>
            </a:rPr>
            <a:t>Questions</a:t>
          </a:r>
          <a:endParaRPr lang="en-GB" sz="1100"/>
        </a:p>
      </xdr:txBody>
    </xdr:sp>
    <xdr:clientData/>
  </xdr:twoCellAnchor>
  <xdr:twoCellAnchor>
    <xdr:from>
      <xdr:col>2</xdr:col>
      <xdr:colOff>608965</xdr:colOff>
      <xdr:row>1</xdr:row>
      <xdr:rowOff>4445</xdr:rowOff>
    </xdr:from>
    <xdr:to>
      <xdr:col>2</xdr:col>
      <xdr:colOff>1555130</xdr:colOff>
      <xdr:row>2</xdr:row>
      <xdr:rowOff>75565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E0BC804A-888C-48A1-A408-97D5F8741CEA}"/>
            </a:ext>
          </a:extLst>
        </xdr:cNvPr>
        <xdr:cNvSpPr/>
      </xdr:nvSpPr>
      <xdr:spPr>
        <a:xfrm>
          <a:off x="3656965" y="781685"/>
          <a:ext cx="946165" cy="2540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i="0" u="none" strike="noStrike">
              <a:solidFill>
                <a:schemeClr val="lt1"/>
              </a:solidFill>
              <a:effectLst/>
              <a:latin typeface="+mn-lt"/>
              <a:ea typeface="+mn-ea"/>
              <a:cs typeface="+mn-cs"/>
            </a:rPr>
            <a:t>Results</a:t>
          </a:r>
          <a:endParaRPr lang="en-GB" sz="1100"/>
        </a:p>
      </xdr:txBody>
    </xdr:sp>
    <xdr:clientData/>
  </xdr:twoCellAnchor>
  <xdr:twoCellAnchor>
    <xdr:from>
      <xdr:col>1</xdr:col>
      <xdr:colOff>676275</xdr:colOff>
      <xdr:row>1</xdr:row>
      <xdr:rowOff>1905</xdr:rowOff>
    </xdr:from>
    <xdr:to>
      <xdr:col>1</xdr:col>
      <xdr:colOff>1611645</xdr:colOff>
      <xdr:row>2</xdr:row>
      <xdr:rowOff>83271</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D2C6D913-0CA0-4F06-B724-811A4B41541E}"/>
            </a:ext>
          </a:extLst>
        </xdr:cNvPr>
        <xdr:cNvSpPr/>
      </xdr:nvSpPr>
      <xdr:spPr>
        <a:xfrm>
          <a:off x="1659255" y="779145"/>
          <a:ext cx="935370" cy="264246"/>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i="0" u="none" strike="noStrike">
              <a:solidFill>
                <a:schemeClr val="lt1"/>
              </a:solidFill>
              <a:effectLst/>
              <a:latin typeface="+mn-lt"/>
              <a:ea typeface="+mn-ea"/>
              <a:cs typeface="+mn-cs"/>
            </a:rPr>
            <a:t>Your</a:t>
          </a:r>
          <a:r>
            <a:rPr lang="en-GB" sz="1100" b="1" i="0" u="none" strike="noStrike" baseline="0">
              <a:solidFill>
                <a:schemeClr val="lt1"/>
              </a:solidFill>
              <a:effectLst/>
              <a:latin typeface="+mn-lt"/>
              <a:ea typeface="+mn-ea"/>
              <a:cs typeface="+mn-cs"/>
            </a:rPr>
            <a:t> details</a:t>
          </a:r>
          <a:endParaRPr lang="en-GB" sz="1100"/>
        </a:p>
      </xdr:txBody>
    </xdr:sp>
    <xdr:clientData/>
  </xdr:twoCellAnchor>
  <xdr:twoCellAnchor>
    <xdr:from>
      <xdr:col>2</xdr:col>
      <xdr:colOff>1714500</xdr:colOff>
      <xdr:row>0</xdr:row>
      <xdr:rowOff>775970</xdr:rowOff>
    </xdr:from>
    <xdr:to>
      <xdr:col>2</xdr:col>
      <xdr:colOff>3190875</xdr:colOff>
      <xdr:row>2</xdr:row>
      <xdr:rowOff>76200</xdr:rowOff>
    </xdr:to>
    <xdr:sp macro="" textlink="">
      <xdr:nvSpPr>
        <xdr:cNvPr id="6" name="Rectangle: Rounded Corners 5">
          <a:hlinkClick xmlns:r="http://schemas.openxmlformats.org/officeDocument/2006/relationships" r:id="rId6"/>
          <a:extLst>
            <a:ext uri="{FF2B5EF4-FFF2-40B4-BE49-F238E27FC236}">
              <a16:creationId xmlns:a16="http://schemas.microsoft.com/office/drawing/2014/main" id="{DC641BEA-519E-44CF-B8C7-C9F29D410E2A}"/>
            </a:ext>
          </a:extLst>
        </xdr:cNvPr>
        <xdr:cNvSpPr/>
      </xdr:nvSpPr>
      <xdr:spPr>
        <a:xfrm>
          <a:off x="4762500" y="775970"/>
          <a:ext cx="1476375" cy="2603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i="0" u="none" strike="noStrike">
              <a:solidFill>
                <a:schemeClr val="lt1"/>
              </a:solidFill>
              <a:effectLst/>
              <a:latin typeface="+mn-lt"/>
              <a:ea typeface="+mn-ea"/>
              <a:cs typeface="+mn-cs"/>
            </a:rPr>
            <a:t>Detailed Results</a:t>
          </a:r>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426720</xdr:colOff>
      <xdr:row>1</xdr:row>
      <xdr:rowOff>38100</xdr:rowOff>
    </xdr:from>
    <xdr:to>
      <xdr:col>7</xdr:col>
      <xdr:colOff>665027</xdr:colOff>
      <xdr:row>4</xdr:row>
      <xdr:rowOff>178039</xdr:rowOff>
    </xdr:to>
    <xdr:pic>
      <xdr:nvPicPr>
        <xdr:cNvPr id="2" name="Picture 1" descr="A computer screen with a mouse pointer&#10;&#10;Description automatically generated">
          <a:extLst>
            <a:ext uri="{FF2B5EF4-FFF2-40B4-BE49-F238E27FC236}">
              <a16:creationId xmlns:a16="http://schemas.microsoft.com/office/drawing/2014/main" id="{9BBBA4AD-5305-441E-80B0-26A978FD8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29300" y="266700"/>
          <a:ext cx="908867" cy="825739"/>
        </a:xfrm>
        <a:prstGeom prst="rect">
          <a:avLst/>
        </a:prstGeom>
        <a:ln w="9525">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66405</xdr:colOff>
      <xdr:row>0</xdr:row>
      <xdr:rowOff>19050</xdr:rowOff>
    </xdr:from>
    <xdr:to>
      <xdr:col>5</xdr:col>
      <xdr:colOff>3301380</xdr:colOff>
      <xdr:row>1</xdr:row>
      <xdr:rowOff>327111</xdr:rowOff>
    </xdr:to>
    <xdr:grpSp>
      <xdr:nvGrpSpPr>
        <xdr:cNvPr id="2" name="Group 1">
          <a:extLst>
            <a:ext uri="{FF2B5EF4-FFF2-40B4-BE49-F238E27FC236}">
              <a16:creationId xmlns:a16="http://schemas.microsoft.com/office/drawing/2014/main" id="{289EC59D-0A9F-41B4-A6DB-8143A82AF8EF}"/>
            </a:ext>
          </a:extLst>
        </xdr:cNvPr>
        <xdr:cNvGrpSpPr/>
      </xdr:nvGrpSpPr>
      <xdr:grpSpPr>
        <a:xfrm>
          <a:off x="64500" y="15240"/>
          <a:ext cx="4585620" cy="641436"/>
          <a:chOff x="83820" y="30480"/>
          <a:chExt cx="4441205" cy="818601"/>
        </a:xfrm>
      </xdr:grpSpPr>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44CC0F9E-9A57-BAE8-B143-C8877A9CCDFD}"/>
              </a:ext>
            </a:extLst>
          </xdr:cNvPr>
          <xdr:cNvSpPr/>
        </xdr:nvSpPr>
        <xdr:spPr>
          <a:xfrm>
            <a:off x="83820" y="584835"/>
            <a:ext cx="1326530" cy="264246"/>
          </a:xfrm>
          <a:prstGeom prst="roundRect">
            <a:avLst/>
          </a:prstGeom>
          <a:solidFill>
            <a:srgbClr val="40404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100" b="1" i="0" u="none" strike="noStrike">
                <a:solidFill>
                  <a:schemeClr val="lt1"/>
                </a:solidFill>
                <a:effectLst/>
                <a:latin typeface="+mn-lt"/>
                <a:ea typeface="+mn-ea"/>
                <a:cs typeface="+mn-cs"/>
              </a:rPr>
              <a:t>Instructions</a:t>
            </a:r>
            <a:endParaRPr lang="en-GB" sz="1100"/>
          </a:p>
        </xdr:txBody>
      </xdr:sp>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E7FE5BC-D1B3-D19E-69AE-9EAC5B9F8FD9}"/>
              </a:ext>
            </a:extLst>
          </xdr:cNvPr>
          <xdr:cNvSpPr/>
        </xdr:nvSpPr>
        <xdr:spPr>
          <a:xfrm>
            <a:off x="2684780" y="582295"/>
            <a:ext cx="744870" cy="264246"/>
          </a:xfrm>
          <a:prstGeom prst="roundRect">
            <a:avLst/>
          </a:prstGeom>
          <a:solidFill>
            <a:srgbClr val="40404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100" b="1" i="0" u="none" strike="noStrike">
                <a:solidFill>
                  <a:schemeClr val="lt1"/>
                </a:solidFill>
                <a:effectLst/>
                <a:latin typeface="+mn-lt"/>
                <a:ea typeface="+mn-ea"/>
                <a:cs typeface="+mn-cs"/>
              </a:rPr>
              <a:t>Questions</a:t>
            </a:r>
            <a:endParaRPr lang="en-GB" sz="1100"/>
          </a:p>
        </xdr:txBody>
      </xdr:sp>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6768E27B-4794-9F74-D303-C4C12721B6D8}"/>
              </a:ext>
            </a:extLst>
          </xdr:cNvPr>
          <xdr:cNvSpPr/>
        </xdr:nvSpPr>
        <xdr:spPr>
          <a:xfrm>
            <a:off x="3578860" y="584835"/>
            <a:ext cx="946165" cy="254000"/>
          </a:xfrm>
          <a:prstGeom prst="roundRect">
            <a:avLst/>
          </a:prstGeom>
          <a:solidFill>
            <a:srgbClr val="40404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100" b="1" i="0" u="none" strike="noStrike">
                <a:solidFill>
                  <a:schemeClr val="lt1"/>
                </a:solidFill>
                <a:effectLst/>
                <a:latin typeface="+mn-lt"/>
                <a:ea typeface="+mn-ea"/>
                <a:cs typeface="+mn-cs"/>
              </a:rPr>
              <a:t>Results</a:t>
            </a:r>
            <a:endParaRPr lang="en-GB" sz="1100"/>
          </a:p>
        </xdr:txBody>
      </xdr:sp>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681D405A-738D-74E7-DB9A-FA37B03BD39B}"/>
              </a:ext>
            </a:extLst>
          </xdr:cNvPr>
          <xdr:cNvSpPr/>
        </xdr:nvSpPr>
        <xdr:spPr>
          <a:xfrm>
            <a:off x="1581150" y="582295"/>
            <a:ext cx="935370" cy="264246"/>
          </a:xfrm>
          <a:prstGeom prst="roundRect">
            <a:avLst/>
          </a:prstGeom>
          <a:solidFill>
            <a:srgbClr val="40404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100" b="1" i="0" u="none" strike="noStrike">
                <a:solidFill>
                  <a:schemeClr val="lt1"/>
                </a:solidFill>
                <a:effectLst/>
                <a:latin typeface="+mn-lt"/>
                <a:ea typeface="+mn-ea"/>
                <a:cs typeface="+mn-cs"/>
              </a:rPr>
              <a:t>Your</a:t>
            </a:r>
            <a:r>
              <a:rPr lang="en-GB" sz="1100" b="1" i="0" u="none" strike="noStrike" baseline="0">
                <a:solidFill>
                  <a:schemeClr val="lt1"/>
                </a:solidFill>
                <a:effectLst/>
                <a:latin typeface="+mn-lt"/>
                <a:ea typeface="+mn-ea"/>
                <a:cs typeface="+mn-cs"/>
              </a:rPr>
              <a:t> details</a:t>
            </a:r>
            <a:endParaRPr lang="en-GB" sz="1100"/>
          </a:p>
        </xdr:txBody>
      </xdr:sp>
      <xdr:pic>
        <xdr:nvPicPr>
          <xdr:cNvPr id="7" name="Picture 6">
            <a:extLst>
              <a:ext uri="{FF2B5EF4-FFF2-40B4-BE49-F238E27FC236}">
                <a16:creationId xmlns:a16="http://schemas.microsoft.com/office/drawing/2014/main" id="{B9F2A78F-4A3F-9B1F-704E-413F1DA36E4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12088" y="30480"/>
            <a:ext cx="1377328" cy="4608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561108</xdr:colOff>
      <xdr:row>6</xdr:row>
      <xdr:rowOff>13854</xdr:rowOff>
    </xdr:from>
    <xdr:to>
      <xdr:col>6</xdr:col>
      <xdr:colOff>0</xdr:colOff>
      <xdr:row>34</xdr:row>
      <xdr:rowOff>41564</xdr:rowOff>
    </xdr:to>
    <xdr:graphicFrame macro="">
      <xdr:nvGraphicFramePr>
        <xdr:cNvPr id="8" name="Chart 7">
          <a:extLst>
            <a:ext uri="{FF2B5EF4-FFF2-40B4-BE49-F238E27FC236}">
              <a16:creationId xmlns:a16="http://schemas.microsoft.com/office/drawing/2014/main" id="{90AF0AB3-FD0E-4F9B-AAA9-C6818B889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Slicer" xr10:uid="{8FAFD2FF-7372-4ACA-8CCB-B882430CC137}" sourceName="QSlicer">
  <extLst>
    <x:ext xmlns:x15="http://schemas.microsoft.com/office/spreadsheetml/2010/11/main" uri="{2F2917AC-EB37-4324-AD4E-5DD8C200BD13}">
      <x15:tableSlicerCache tableId="8" column="17" customListSort="0"/>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QSlicer" xr10:uid="{5902E75D-FB35-4F95-83BC-31B4CDDA2BD3}" cache="Slicer_QSlicer" caption="Question" columnCount="10" style="SlicerStyleOther1"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0DCA947-05A2-4423-9B51-AEF403A3B7CB}" name="Questions" displayName="Questions" ref="B14:S24" totalsRowShown="0" headerRowDxfId="208" dataDxfId="207">
  <autoFilter ref="B14:S24" xr:uid="{60DCA947-05A2-4423-9B51-AEF403A3B7CB}">
    <filterColumn colId="0" hiddenButton="1"/>
    <filterColumn colId="1" hiddenButton="1"/>
    <filterColumn colId="2" hiddenButton="1">
      <filters>
        <filter val="9"/>
      </filters>
    </filterColumn>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D8CF7255-4EB6-49D9-9CA5-683A28075E45}" name="ID" dataDxfId="206"/>
    <tableColumn id="18" xr3:uid="{AFDD1D33-0D3D-4E39-B105-8DD90958221E}" name="Theme" dataDxfId="205"/>
    <tableColumn id="17" xr3:uid="{B878F6B5-47BE-4342-A973-42D1F7255D3D}" name="QSlicer" dataDxfId="204"/>
    <tableColumn id="3" xr3:uid="{A7C2386C-BEE2-491A-A44B-A85C56D2A2B6}" name="Use" dataDxfId="203"/>
    <tableColumn id="4" xr3:uid="{B4C3CACF-7144-404E-88ED-65D70C7767B7}" name="Weighting" dataDxfId="202"/>
    <tableColumn id="6" xr3:uid="{9432EA65-EC62-471F-8D63-E933D0EE1886}" name="Question" dataDxfId="201"/>
    <tableColumn id="7" xr3:uid="{7001C396-6F2C-4BBD-A1C6-F14812353F9D}" name="Answer (If not applicable or unknown choose first answer)" dataDxfId="200"/>
    <tableColumn id="16" xr3:uid="{CCF5D5DB-3F8E-41AB-A9CE-118B77E486DC}" name="Your comment" dataDxfId="199"/>
    <tableColumn id="8" xr3:uid="{4DC46F5E-D122-4698-92B1-33C786AD49DB}" name="Explanation" dataDxfId="198">
      <calculatedColumnFormula>_xlfn.IFNA("" &amp; VLOOKUP(H15,Answers!$C$2:$D$161,2,FALSE),"")</calculatedColumnFormula>
    </tableColumn>
    <tableColumn id="10" xr3:uid="{371F19EA-B5F8-451F-A3DD-ED7C3EAD0688}" name="AS" dataDxfId="197">
      <calculatedColumnFormula>_xlfn.IFNA(OFFSET(Answers!$B$2,MATCH(H15,Answers!$C$2:$C$161,0)-1,0,1,1),1)</calculatedColumnFormula>
    </tableColumn>
    <tableColumn id="20" xr3:uid="{0DD7EDA1-807F-4342-904E-2AC0F16ED342}" name="Norm Score" dataDxfId="196">
      <calculatedColumnFormula>IF(Questions[[#This Row],[WS]]=0,1,IF(Questions[[#This Row],[MWS]]/4*1=Questions[[#This Row],[WS]],2,IF(Questions[[#This Row],[MWS]]/4*2=Questions[[#This Row],[WS]],3,IF(Questions[[#This Row],[MWS]]/4*3=Questions[[#This Row],[WS]],4,IF(Questions[[#This Row],[MWS]]/4*4=Questions[[#This Row],[WS]],5,0)))))</calculatedColumnFormula>
    </tableColumn>
    <tableColumn id="11" xr3:uid="{619B0D04-FDA0-43D3-8E0D-4AAF1BC60CCF}" name="WS" dataDxfId="195">
      <calculatedColumnFormula>(K15-1)*F15</calculatedColumnFormula>
    </tableColumn>
    <tableColumn id="12" xr3:uid="{47B50378-ABC9-44AF-91B1-FDDF4A3C418E}" name="MWS" dataDxfId="194">
      <calculatedColumnFormula>4*F15</calculatedColumnFormula>
    </tableColumn>
    <tableColumn id="22" xr3:uid="{E4199182-C4BE-459A-83C6-ADCFE6975E54}" name="Question detail" dataDxfId="193"/>
    <tableColumn id="13" xr3:uid="{87779287-31BB-4AC4-BA06-588CBF99DF1E}" name="Answer +1" dataDxfId="192">
      <calculatedColumnFormula array="1">_xlfn._xlws.FILTER(Answers[Answer],(Answers[QID]=Questions[[#This Row],[ID]])*(Answers[Score]=IF(Questions[[#This Row],[AS]]=5,5,Questions[[#This Row],[AS]]+1)),"")</calculatedColumnFormula>
    </tableColumn>
    <tableColumn id="14" xr3:uid="{2B3E5B95-645D-4EB4-8EAB-3DC639B30DB0}" name="Anser +1 Explanation" dataDxfId="191">
      <calculatedColumnFormula>VLOOKUP(Questions[[#This Row],[Answer +1]],Answers[[Answer]:[Description]],2,FALSE)</calculatedColumnFormula>
    </tableColumn>
    <tableColumn id="5" xr3:uid="{316FE47A-7295-4A7D-B02D-838A945A50DD}" name="Best Answer" dataDxfId="190">
      <calculatedColumnFormula array="1">_xlfn._xlws.FILTER(Answers[Answer],(Answers[QID]=Questions[[#This Row],[ID]])*(Answers[Score]=5),"")</calculatedColumnFormula>
    </tableColumn>
    <tableColumn id="9" xr3:uid="{0F583C28-EFCE-4596-8779-6BF69D4721CF}" name="Best answer Explanation" dataDxfId="189">
      <calculatedColumnFormula>VLOOKUP(Questions[[#This Row],[Best Answer]],Answers[[Answer]:[Description]],2,FALSE)</calculatedColumnFormula>
    </tableColumn>
  </tableColumns>
  <tableStyleInfo name="Answers-styl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37925BB-C9D1-4744-9644-B5FF437C54B4}" name="Answers" displayName="Answers" ref="A1:F51" headerRowDxfId="188" dataDxfId="187">
  <sortState xmlns:xlrd2="http://schemas.microsoft.com/office/spreadsheetml/2017/richdata2" ref="A2:D51">
    <sortCondition ref="A2:A51"/>
    <sortCondition ref="B2:B51"/>
  </sortState>
  <tableColumns count="6">
    <tableColumn id="1" xr3:uid="{896250F5-AE90-437B-AF71-66BAE37EC52A}" name="QID" dataDxfId="186"/>
    <tableColumn id="2" xr3:uid="{858890E4-042D-49C2-9F8C-F8C5CCCFEE43}" name="Score" dataDxfId="185"/>
    <tableColumn id="3" xr3:uid="{72653F85-AE67-460E-AA54-07D0690C7361}" name="Answer" dataDxfId="184"/>
    <tableColumn id="4" xr3:uid="{E1DADD0B-662A-4AEE-B311-A9BE87FCD154}" name="Description" dataDxfId="183"/>
    <tableColumn id="5" xr3:uid="{FFB52E20-D5C0-40E1-B203-C1ABA8F0F243}" name="Delta (current row to next row)" dataDxfId="182"/>
    <tableColumn id="6" xr3:uid="{C2369CD0-D9E2-475C-A4C8-963D19EF814F}" name="Strategy Satement" dataDxfId="181"/>
  </tableColumns>
  <tableStyleInfo name="TableStyleLight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856D0C1-A67C-4B46-B88E-AB7A1642C13A}" name="ResultsSum4710" displayName="ResultsSum4710" ref="F36:H41" totalsRowShown="0" headerRowDxfId="180" dataDxfId="179">
  <autoFilter ref="F36:H41" xr:uid="{7875C091-4C3B-4E11-B74C-D32CE5241E81}">
    <filterColumn colId="0" hiddenButton="1"/>
    <filterColumn colId="1" hiddenButton="1"/>
    <filterColumn colId="2" hiddenButton="1"/>
  </autoFilter>
  <tableColumns count="3">
    <tableColumn id="1" xr3:uid="{9D200AA3-36CD-45A6-9878-62EC66E9A227}" name="Theme" dataDxfId="178">
      <calculatedColumnFormula>'Results old'!B5</calculatedColumnFormula>
    </tableColumn>
    <tableColumn id="2" xr3:uid="{89A2AB6A-B754-4208-93D3-CDC0369FD01C}" name="Description" dataDxfId="177">
      <calculatedColumnFormula>'Results old'!C5</calculatedColumnFormula>
    </tableColumn>
    <tableColumn id="3" xr3:uid="{5F30A335-C88C-4CCB-8101-337F2E187546}" name="Score" dataDxfId="176">
      <calculatedColumnFormula>'Results old'!F5</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9A9B0A8-931D-40C6-89EB-1F6DBDFD4919}" name="ResultsSum47104" displayName="ResultsSum47104" ref="D37:F42" totalsRowShown="0" headerRowDxfId="175" dataDxfId="174">
  <autoFilter ref="D37:F42" xr:uid="{7875C091-4C3B-4E11-B74C-D32CE5241E81}">
    <filterColumn colId="0" hiddenButton="1"/>
    <filterColumn colId="1" hiddenButton="1"/>
    <filterColumn colId="2" hiddenButton="1"/>
  </autoFilter>
  <tableColumns count="3">
    <tableColumn id="1" xr3:uid="{279DA963-30FB-499D-98CA-CDBB80064E89}" name="Theme" dataDxfId="173">
      <calculatedColumnFormula>'Results old'!B5</calculatedColumnFormula>
    </tableColumn>
    <tableColumn id="2" xr3:uid="{50A2F9F7-4C23-4EB1-96FE-3C333BCB5079}" name="Description" dataDxfId="172">
      <calculatedColumnFormula>'Results old'!C5</calculatedColumnFormula>
    </tableColumn>
    <tableColumn id="3" xr3:uid="{A6649C19-3357-4EA2-8DD5-57CFB334353B}" name="Score" dataDxfId="171">
      <calculatedColumnFormula>'Results old'!F5</calculatedColumnFormula>
    </tableColumn>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BF176B9-AB18-472F-81C1-7169DD38CA63}" name="Results268116" displayName="Results268116" ref="A48:E88" totalsRowShown="0" headerRowCellStyle="Normal" dataCellStyle="Normal">
  <autoFilter ref="A48:E88" xr:uid="{7E3C6AA7-F8C8-4F79-BBCC-A93B0A2C3BDB}"/>
  <tableColumns count="5">
    <tableColumn id="1" xr3:uid="{7258AF69-B429-46A8-9028-2FAE4CAE7C1A}" name="QID" dataCellStyle="Normal"/>
    <tableColumn id="2" xr3:uid="{8E8316DC-6B45-4FE1-A39D-4C336A164524}" name="Level" dataDxfId="170" dataCellStyle="Normal">
      <calculatedColumnFormula array="1">_xlfn._xlws.FILTER(Questions[AS],Questions[ID]=A49)</calculatedColumnFormula>
    </tableColumn>
    <tableColumn id="3" xr3:uid="{F4D538FD-8D97-4161-A7B6-2F9B5116ABAF}" name="Theme" dataDxfId="169" dataCellStyle="Normal">
      <calculatedColumnFormula array="1">_xlfn._xlws.FILTER(Questions[Theme],Questions[ID]=A49)</calculatedColumnFormula>
    </tableColumn>
    <tableColumn id="4" xr3:uid="{0CD1F53E-C782-47AD-B80F-1C502A4F06B8}" name="Header" dataDxfId="168" dataCellStyle="Normal"/>
    <tableColumn id="5" xr3:uid="{6CC97FBF-B9E7-4B03-A0BD-48C040E38FFB}" name="Value" dataDxfId="167" dataCellStyle="Normal"/>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C855C9-85EE-4BF1-B080-9BD450BD5A75}" name="Results" displayName="Results" ref="B4:F9">
  <tableColumns count="5">
    <tableColumn id="3" xr3:uid="{A8DC6DA2-6039-48F0-B6C6-60413CCC381C}" name="Theme" dataDxfId="166"/>
    <tableColumn id="4" xr3:uid="{AC295195-6A57-4087-9DE3-BF8003C6ED5F}" name="Description" dataDxfId="165"/>
    <tableColumn id="9" xr3:uid="{A65F6A3C-D36E-4952-8452-54E19881E466}" name="WMS" dataDxfId="164">
      <calculatedColumnFormula>SUMIFS(Questions[MWS],Questions[Theme],Results[[#This Row],[Theme]],Questions[Use],"Yes")</calculatedColumnFormula>
    </tableColumn>
    <tableColumn id="10" xr3:uid="{3F08ED1C-2EA3-4EE4-A209-862918028D65}" name="WSC" dataDxfId="163">
      <calculatedColumnFormula>SUMIF(Questions[Theme],Results[[#This Row],[Theme]],Questions[WS])</calculatedColumnFormula>
    </tableColumn>
    <tableColumn id="11" xr3:uid="{63104399-D39E-4E7B-A9F8-7A1A3395FE68}" name="Score" dataDxfId="162"/>
  </tableColumns>
  <tableStyleInfo name="Themes-style"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8DAD90C-8D31-4AA8-B5D8-48D70996D647}" name="MasterData" displayName="MasterData" ref="A1:B8" totalsRowShown="0" headerRowDxfId="161">
  <autoFilter ref="A1:B8" xr:uid="{98DAD90C-8D31-4AA8-B5D8-48D70996D647}"/>
  <tableColumns count="2">
    <tableColumn id="1" xr3:uid="{BB6D6C91-FEC9-4B68-A8CC-B57E0B957746}" name="Attribute" dataDxfId="160"/>
    <tableColumn id="2" xr3:uid="{2FE61504-8FFF-4D2B-9398-AB7BED8D891E}" name="Data" dataDxfId="159"/>
  </tableColumns>
  <tableStyleInfo name="Answers-styl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395669F-F163-4B3F-A525-FDE6FC9E003C}" name="ResultsSum47108" displayName="ResultsSum47108" ref="E38:G43" totalsRowShown="0" headerRowDxfId="158" dataDxfId="157">
  <autoFilter ref="E38:G43" xr:uid="{7875C091-4C3B-4E11-B74C-D32CE5241E81}">
    <filterColumn colId="0" hiddenButton="1"/>
    <filterColumn colId="1" hiddenButton="1"/>
    <filterColumn colId="2" hiddenButton="1"/>
  </autoFilter>
  <tableColumns count="3">
    <tableColumn id="1" xr3:uid="{A0E0F7E8-0E2F-4BD9-A24C-593B214D196D}" name="Theme" dataDxfId="156">
      <calculatedColumnFormula>'Results old'!B5</calculatedColumnFormula>
    </tableColumn>
    <tableColumn id="2" xr3:uid="{7B524924-5758-48E1-999E-971272152CAB}" name="Description" dataDxfId="155">
      <calculatedColumnFormula>'Results old'!C5</calculatedColumnFormula>
    </tableColumn>
    <tableColumn id="3" xr3:uid="{527672EE-6C2E-46A3-84FA-0A5E5EAFE384}" name="Score" dataDxfId="154">
      <calculatedColumnFormula>'Results old'!F5</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air@cabi.or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omments" Target="../comments2.xml"/><Relationship Id="rId4" Type="http://schemas.openxmlformats.org/officeDocument/2006/relationships/table" Target="../tables/table6.xml"/></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401AF-9E89-404E-9DF2-A71B7E326A94}">
  <dimension ref="A1:U39"/>
  <sheetViews>
    <sheetView showGridLines="0" showRowColHeaders="0" tabSelected="1" topLeftCell="B1" workbookViewId="0">
      <selection activeCell="D60" sqref="D60"/>
    </sheetView>
  </sheetViews>
  <sheetFormatPr defaultColWidth="8.796875" defaultRowHeight="13.8"/>
  <cols>
    <col min="1" max="1" width="2.3984375" style="86" hidden="1" customWidth="1"/>
    <col min="2" max="2" width="2.3984375" style="86" customWidth="1"/>
    <col min="3" max="3" width="3.19921875" style="92" customWidth="1"/>
    <col min="4" max="4" width="96.796875" style="92" customWidth="1"/>
    <col min="5" max="9" width="8.796875" style="86"/>
    <col min="10" max="10" width="15.3984375" style="86" customWidth="1"/>
    <col min="11" max="16384" width="8.796875" style="86"/>
  </cols>
  <sheetData>
    <row r="1" spans="2:21">
      <c r="B1" s="83"/>
      <c r="C1" s="84"/>
      <c r="D1" s="84"/>
      <c r="E1" s="83"/>
      <c r="F1" s="83"/>
      <c r="G1" s="83"/>
      <c r="H1" s="83"/>
      <c r="I1" s="83"/>
      <c r="J1" s="83"/>
      <c r="K1" s="85"/>
      <c r="L1" s="85"/>
      <c r="M1" s="85"/>
      <c r="N1" s="85"/>
      <c r="O1" s="85"/>
      <c r="P1" s="85"/>
      <c r="Q1" s="85"/>
    </row>
    <row r="2" spans="2:21" ht="37.200000000000003">
      <c r="B2" s="83"/>
      <c r="C2" s="87" t="str">
        <f>'Master Data'!B2 &amp; " v" &amp; 'Master Data'!B3 &amp; " - Instructions"</f>
        <v>FAIR Potential Assessment (MVP) v1.01 - Instructions</v>
      </c>
      <c r="D2" s="84"/>
      <c r="E2" s="83"/>
      <c r="F2" s="83"/>
      <c r="G2" s="83"/>
      <c r="H2" s="83"/>
      <c r="I2" s="83"/>
      <c r="J2" s="83"/>
      <c r="K2" s="85"/>
      <c r="L2" s="85"/>
      <c r="M2" s="85"/>
      <c r="N2" s="85"/>
      <c r="O2" s="85"/>
      <c r="P2" s="85"/>
      <c r="Q2" s="85"/>
    </row>
    <row r="3" spans="2:21" ht="60">
      <c r="B3" s="83"/>
      <c r="C3" s="84"/>
      <c r="D3" s="84"/>
      <c r="E3" s="88"/>
      <c r="F3" s="88"/>
      <c r="G3" s="88"/>
      <c r="H3" s="88"/>
      <c r="I3" s="88"/>
      <c r="J3" s="88"/>
      <c r="K3" s="89"/>
      <c r="L3" s="89"/>
      <c r="M3" s="89"/>
      <c r="N3" s="89"/>
      <c r="O3" s="89"/>
      <c r="P3" s="89"/>
      <c r="Q3" s="89"/>
      <c r="R3" s="90"/>
      <c r="S3" s="90"/>
      <c r="T3" s="90"/>
      <c r="U3" s="90"/>
    </row>
    <row r="4" spans="2:21">
      <c r="B4" s="83"/>
      <c r="C4" s="84"/>
      <c r="D4" s="84"/>
      <c r="E4" s="83"/>
      <c r="F4" s="83"/>
      <c r="G4" s="83"/>
      <c r="H4" s="83"/>
      <c r="I4" s="83"/>
      <c r="J4" s="83"/>
      <c r="K4" s="85"/>
      <c r="L4" s="85"/>
      <c r="M4" s="85"/>
      <c r="N4" s="85"/>
      <c r="O4" s="85"/>
      <c r="P4" s="85"/>
      <c r="Q4" s="85"/>
    </row>
    <row r="6" spans="2:21" ht="15">
      <c r="C6" s="91" t="s">
        <v>0</v>
      </c>
    </row>
    <row r="7" spans="2:21" ht="45">
      <c r="D7" s="93" t="s">
        <v>258</v>
      </c>
      <c r="E7" s="92"/>
      <c r="F7" s="92"/>
      <c r="G7" s="92"/>
    </row>
    <row r="9" spans="2:21" ht="15">
      <c r="C9" s="91" t="s">
        <v>227</v>
      </c>
    </row>
    <row r="10" spans="2:21" ht="30">
      <c r="C10" s="94"/>
      <c r="D10" s="95" t="str">
        <f>"1) Save a working copy of the workbook using the filename: '" &amp; 'Master Data'!B2 &amp; " v" &amp; 'Master Data'!B3 &amp; "_[yourname].xls’"</f>
        <v>1) Save a working copy of the workbook using the filename: 'FAIR Potential Assessment (MVP) v1.01_[yourname].xls’</v>
      </c>
    </row>
    <row r="11" spans="2:21" ht="15">
      <c r="C11" s="94"/>
      <c r="D11" s="95" t="s">
        <v>232</v>
      </c>
    </row>
    <row r="12" spans="2:21" ht="15">
      <c r="C12" s="94"/>
      <c r="D12" s="95" t="s">
        <v>231</v>
      </c>
    </row>
    <row r="13" spans="2:21" ht="15">
      <c r="C13" s="94"/>
      <c r="D13" s="95" t="s">
        <v>233</v>
      </c>
    </row>
    <row r="14" spans="2:21" ht="15">
      <c r="C14" s="94"/>
      <c r="D14" s="95" t="s">
        <v>8</v>
      </c>
    </row>
    <row r="15" spans="2:21" ht="15">
      <c r="C15" s="94"/>
      <c r="D15" s="95" t="s">
        <v>123</v>
      </c>
    </row>
    <row r="16" spans="2:21" ht="15">
      <c r="C16" s="94"/>
      <c r="D16" s="95" t="s">
        <v>124</v>
      </c>
    </row>
    <row r="17" spans="3:7" ht="15">
      <c r="C17" s="94"/>
      <c r="D17" s="96" t="s">
        <v>234</v>
      </c>
    </row>
    <row r="18" spans="3:7" ht="15">
      <c r="C18" s="97"/>
      <c r="D18" s="98" t="s">
        <v>229</v>
      </c>
    </row>
    <row r="19" spans="3:7">
      <c r="C19" s="97"/>
      <c r="D19" s="99"/>
    </row>
    <row r="20" spans="3:7" ht="15">
      <c r="C20" s="91" t="s">
        <v>7</v>
      </c>
    </row>
    <row r="21" spans="3:7" ht="30">
      <c r="D21" s="95" t="s">
        <v>230</v>
      </c>
      <c r="E21" s="92"/>
      <c r="F21" s="92"/>
      <c r="G21" s="92"/>
    </row>
    <row r="22" spans="3:7" ht="15">
      <c r="D22" s="95" t="s">
        <v>282</v>
      </c>
      <c r="E22" s="92"/>
      <c r="F22" s="92"/>
      <c r="G22" s="92"/>
    </row>
    <row r="23" spans="3:7" ht="15">
      <c r="C23" s="100"/>
      <c r="D23" s="95" t="s">
        <v>262</v>
      </c>
    </row>
    <row r="24" spans="3:7" ht="15">
      <c r="C24" s="100"/>
      <c r="D24" s="95" t="s">
        <v>263</v>
      </c>
    </row>
    <row r="25" spans="3:7" ht="30.6">
      <c r="C25" s="100"/>
      <c r="D25" s="95" t="s">
        <v>264</v>
      </c>
    </row>
    <row r="26" spans="3:7" ht="15">
      <c r="C26" s="100"/>
      <c r="D26" s="95" t="s">
        <v>265</v>
      </c>
    </row>
    <row r="27" spans="3:7" ht="15">
      <c r="C27" s="100"/>
      <c r="D27" s="95" t="s">
        <v>266</v>
      </c>
    </row>
    <row r="28" spans="3:7">
      <c r="C28" s="94"/>
    </row>
    <row r="29" spans="3:7" ht="15">
      <c r="C29" s="91" t="s">
        <v>1</v>
      </c>
    </row>
    <row r="30" spans="3:7" ht="30">
      <c r="D30" s="96" t="s">
        <v>261</v>
      </c>
    </row>
    <row r="31" spans="3:7" ht="30">
      <c r="D31" s="96" t="s">
        <v>2</v>
      </c>
    </row>
    <row r="32" spans="3:7" ht="30">
      <c r="D32" s="96" t="s">
        <v>3</v>
      </c>
    </row>
    <row r="33" spans="3:7" ht="15">
      <c r="D33" s="96" t="s">
        <v>235</v>
      </c>
    </row>
    <row r="35" spans="3:7" ht="15">
      <c r="C35" s="91" t="s">
        <v>4</v>
      </c>
    </row>
    <row r="36" spans="3:7" ht="30">
      <c r="D36" s="96" t="s">
        <v>5</v>
      </c>
      <c r="E36" s="92"/>
      <c r="F36" s="92"/>
      <c r="G36" s="92"/>
    </row>
    <row r="37" spans="3:7" ht="30">
      <c r="D37" s="96" t="s">
        <v>6</v>
      </c>
      <c r="E37" s="92"/>
      <c r="F37" s="92"/>
      <c r="G37" s="92"/>
    </row>
    <row r="38" spans="3:7" ht="30">
      <c r="D38" s="96" t="s">
        <v>267</v>
      </c>
      <c r="E38" s="92"/>
      <c r="F38" s="92"/>
      <c r="G38" s="92"/>
    </row>
    <row r="39" spans="3:7" ht="15">
      <c r="D39" s="96" t="s">
        <v>125</v>
      </c>
      <c r="E39" s="92"/>
      <c r="F39" s="92"/>
      <c r="G39" s="92"/>
    </row>
  </sheetData>
  <sheetProtection algorithmName="SHA-512" hashValue="E09V5emfcJFV85Mi0GlABMvhRA8cO/A91cmQKWH9XLhJnWdJKAwedmdXC+1sSksGTTjizEx4h+Bu3r39OMu2IQ==" saltValue="3c7yLyBNqFtfvwrHcqr9GQ==" spinCount="100000" sheet="1"/>
  <hyperlinks>
    <hyperlink ref="D18" r:id="rId1" display="fair@cabi.org" xr:uid="{6627F048-EC79-4D69-8F8E-F40B3AF708BC}"/>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5CB3D-E176-41B0-A4FC-7937AF296EF5}">
  <dimension ref="A1:J9"/>
  <sheetViews>
    <sheetView showGridLines="0" showRowColHeaders="0" workbookViewId="0">
      <selection activeCell="C6" sqref="C6:D6"/>
    </sheetView>
  </sheetViews>
  <sheetFormatPr defaultColWidth="8.796875" defaultRowHeight="13.8"/>
  <cols>
    <col min="1" max="1" width="2.3984375" style="86" customWidth="1"/>
    <col min="2" max="2" width="20.69921875" style="92" customWidth="1"/>
    <col min="3" max="3" width="47.296875" style="86" customWidth="1"/>
    <col min="4" max="4" width="23.3984375" style="86" customWidth="1"/>
    <col min="5" max="8" width="8.796875" style="86"/>
    <col min="9" max="9" width="17.796875" style="86" customWidth="1"/>
    <col min="10" max="10" width="15.796875" style="86" customWidth="1"/>
    <col min="11" max="16384" width="8.796875" style="86"/>
  </cols>
  <sheetData>
    <row r="1" spans="1:10">
      <c r="A1" s="83"/>
      <c r="B1" s="84"/>
      <c r="C1" s="83"/>
      <c r="D1" s="83"/>
      <c r="E1" s="83"/>
      <c r="F1" s="83"/>
      <c r="G1" s="83"/>
      <c r="H1" s="83"/>
      <c r="I1" s="83"/>
      <c r="J1" s="83"/>
    </row>
    <row r="2" spans="1:10" ht="37.950000000000003" customHeight="1">
      <c r="A2" s="83"/>
      <c r="B2" s="145" t="str">
        <f>'Master Data'!B2 &amp; " v" &amp; 'Master Data'!B3 &amp; " - Your details"</f>
        <v>FAIR Potential Assessment (MVP) v1.01 - Your details</v>
      </c>
      <c r="C2" s="83"/>
      <c r="D2" s="146"/>
      <c r="E2" s="146"/>
      <c r="F2" s="146"/>
      <c r="G2" s="146"/>
      <c r="H2" s="146"/>
      <c r="I2" s="146"/>
      <c r="J2" s="146"/>
    </row>
    <row r="3" spans="1:10" ht="37.950000000000003" customHeight="1">
      <c r="A3" s="83"/>
      <c r="B3" s="83"/>
      <c r="C3" s="83"/>
      <c r="D3" s="83"/>
      <c r="E3" s="83"/>
      <c r="F3" s="83"/>
      <c r="G3" s="83"/>
      <c r="H3" s="83"/>
      <c r="I3" s="83"/>
      <c r="J3" s="83"/>
    </row>
    <row r="4" spans="1:10" ht="19.2" customHeight="1">
      <c r="A4" s="83"/>
      <c r="B4" s="83"/>
      <c r="C4" s="83"/>
      <c r="D4" s="83"/>
      <c r="E4" s="83"/>
      <c r="F4" s="83"/>
      <c r="G4" s="83"/>
      <c r="H4" s="83"/>
      <c r="I4" s="83"/>
      <c r="J4" s="83"/>
    </row>
    <row r="5" spans="1:10">
      <c r="A5" s="92"/>
      <c r="D5" s="147"/>
    </row>
    <row r="6" spans="1:10" ht="15">
      <c r="A6" s="92"/>
      <c r="B6" s="121" t="s">
        <v>228</v>
      </c>
      <c r="C6" s="186"/>
      <c r="D6" s="186"/>
      <c r="E6" s="147"/>
      <c r="F6" s="147"/>
      <c r="G6" s="147"/>
    </row>
    <row r="7" spans="1:10" ht="15">
      <c r="B7" s="121" t="s">
        <v>126</v>
      </c>
      <c r="C7" s="186"/>
      <c r="D7" s="186"/>
      <c r="E7" s="147"/>
      <c r="F7" s="147"/>
      <c r="G7" s="147"/>
    </row>
    <row r="8" spans="1:10" ht="15">
      <c r="B8" s="121" t="s">
        <v>127</v>
      </c>
      <c r="C8" s="186"/>
      <c r="D8" s="186"/>
      <c r="E8" s="147"/>
      <c r="F8" s="147"/>
      <c r="G8" s="147"/>
    </row>
    <row r="9" spans="1:10">
      <c r="C9" s="148"/>
      <c r="D9" s="147"/>
    </row>
  </sheetData>
  <sheetProtection algorithmName="SHA-512" hashValue="v2Gf15rR7p4kYU6BjmDnQA+CeArXT2r3izJxz8O5aC8enZ5shdSBsyWxr/9jgxjS+xrW2KVH7BcTSkcGhf6K/w==" saltValue="WWvyNmHC73sIW1TNXqInYw==" spinCount="100000" sheet="1" selectLockedCells="1"/>
  <mergeCells count="3">
    <mergeCell ref="C6:D6"/>
    <mergeCell ref="C7:D7"/>
    <mergeCell ref="C8:D8"/>
  </mergeCells>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4344-A6DC-41CF-AD39-367504EA197A}">
  <sheetPr codeName="Sheet3"/>
  <dimension ref="A1:AE933"/>
  <sheetViews>
    <sheetView showGridLines="0" showRowColHeaders="0" zoomScaleNormal="100" workbookViewId="0">
      <selection activeCell="H15" sqref="H15"/>
    </sheetView>
  </sheetViews>
  <sheetFormatPr defaultColWidth="14.3984375" defaultRowHeight="13.8"/>
  <cols>
    <col min="1" max="1" width="3" style="86" customWidth="1"/>
    <col min="2" max="2" width="12.796875" style="86" hidden="1" customWidth="1"/>
    <col min="3" max="3" width="10.19921875" style="86" hidden="1" customWidth="1"/>
    <col min="4" max="4" width="9.19921875" style="86" hidden="1" customWidth="1"/>
    <col min="5" max="5" width="11.19921875" style="86" hidden="1" customWidth="1"/>
    <col min="6" max="6" width="20.796875" style="86" hidden="1" customWidth="1"/>
    <col min="7" max="7" width="90.69921875" style="92" hidden="1" customWidth="1"/>
    <col min="8" max="8" width="121.3984375" style="86" customWidth="1"/>
    <col min="9" max="9" width="36.796875" style="86" customWidth="1"/>
    <col min="10" max="10" width="14.19921875" style="86" hidden="1" customWidth="1"/>
    <col min="11" max="11" width="3.19921875" style="86" hidden="1" customWidth="1"/>
    <col min="12" max="12" width="4.296875" style="86" hidden="1" customWidth="1"/>
    <col min="13" max="13" width="9.19921875" style="86" hidden="1" customWidth="1"/>
    <col min="14" max="14" width="6.796875" style="86" hidden="1" customWidth="1"/>
    <col min="15" max="18" width="33.69921875" style="86" hidden="1" customWidth="1"/>
    <col min="19" max="19" width="32" style="86" hidden="1" customWidth="1"/>
    <col min="20" max="20" width="2.8984375" style="86" hidden="1" customWidth="1"/>
    <col min="21" max="21" width="1.796875" style="86" customWidth="1"/>
    <col min="22" max="22" width="28.296875" style="106" customWidth="1"/>
    <col min="23" max="23" width="2.19921875" style="106" customWidth="1"/>
    <col min="24" max="31" width="8.796875" style="86" customWidth="1"/>
    <col min="32" max="16384" width="14.3984375" style="86"/>
  </cols>
  <sheetData>
    <row r="1" spans="1:31" ht="10.95" customHeight="1">
      <c r="A1" s="83"/>
      <c r="B1" s="83"/>
      <c r="C1" s="83"/>
      <c r="D1" s="83"/>
      <c r="E1" s="83"/>
      <c r="F1" s="83"/>
      <c r="G1" s="84"/>
      <c r="H1" s="83"/>
      <c r="I1" s="83"/>
      <c r="J1" s="83"/>
      <c r="K1" s="83"/>
      <c r="L1" s="83"/>
      <c r="M1" s="83"/>
      <c r="N1" s="83"/>
      <c r="O1" s="83"/>
      <c r="P1" s="83"/>
      <c r="Q1" s="83"/>
      <c r="R1" s="83"/>
      <c r="S1" s="83"/>
    </row>
    <row r="2" spans="1:31" ht="10.95" customHeight="1">
      <c r="A2" s="83"/>
      <c r="B2" s="83"/>
      <c r="C2" s="83"/>
      <c r="D2" s="83"/>
      <c r="E2" s="83"/>
      <c r="F2" s="83"/>
      <c r="G2" s="84"/>
      <c r="H2" s="83"/>
      <c r="I2" s="83"/>
      <c r="J2" s="83"/>
      <c r="K2" s="83"/>
      <c r="L2" s="83"/>
      <c r="M2" s="83"/>
      <c r="N2" s="83"/>
      <c r="O2" s="83"/>
      <c r="P2" s="83"/>
      <c r="Q2" s="83"/>
      <c r="R2" s="83"/>
      <c r="S2" s="83"/>
    </row>
    <row r="3" spans="1:31" ht="33.450000000000003" customHeight="1">
      <c r="A3" s="83"/>
      <c r="B3" s="83"/>
      <c r="C3" s="88"/>
      <c r="D3" s="88"/>
      <c r="E3" s="88"/>
      <c r="F3" s="88"/>
      <c r="G3" s="88"/>
      <c r="H3" s="87" t="str">
        <f>'Master Data'!B2 &amp; " v" &amp; 'Master Data'!B3 &amp; " - Questions"</f>
        <v>FAIR Potential Assessment (MVP) v1.01 - Questions</v>
      </c>
      <c r="I3" s="150"/>
      <c r="J3" s="151"/>
      <c r="K3" s="151"/>
      <c r="L3" s="151"/>
      <c r="M3" s="151"/>
      <c r="N3" s="151"/>
      <c r="O3" s="151"/>
      <c r="P3" s="151"/>
      <c r="Q3" s="151"/>
      <c r="R3" s="151"/>
      <c r="S3" s="151"/>
      <c r="T3" s="90"/>
      <c r="U3" s="90"/>
    </row>
    <row r="4" spans="1:31" ht="37.200000000000003" customHeight="1">
      <c r="A4" s="83"/>
      <c r="B4" s="83"/>
      <c r="C4" s="83"/>
      <c r="D4" s="83"/>
      <c r="E4" s="83"/>
      <c r="F4" s="83"/>
      <c r="G4" s="84"/>
      <c r="H4" s="83"/>
      <c r="I4" s="83"/>
      <c r="J4" s="83"/>
      <c r="K4" s="83"/>
      <c r="L4" s="83"/>
      <c r="M4" s="83"/>
      <c r="N4" s="83"/>
      <c r="O4" s="83"/>
      <c r="P4" s="83"/>
      <c r="Q4" s="83"/>
      <c r="R4" s="83"/>
      <c r="S4" s="83"/>
    </row>
    <row r="5" spans="1:31">
      <c r="A5" s="83"/>
      <c r="B5" s="83"/>
      <c r="C5" s="83"/>
      <c r="D5" s="83"/>
      <c r="E5" s="83"/>
      <c r="F5" s="83"/>
      <c r="G5" s="84"/>
      <c r="H5" s="83"/>
      <c r="I5" s="83"/>
      <c r="J5" s="83"/>
      <c r="K5" s="83"/>
      <c r="L5" s="83"/>
      <c r="M5" s="83"/>
      <c r="N5" s="83"/>
      <c r="O5" s="83"/>
      <c r="P5" s="83"/>
      <c r="Q5" s="83"/>
      <c r="R5" s="83"/>
      <c r="S5" s="83"/>
    </row>
    <row r="10" spans="1:31" ht="15.45" customHeight="1"/>
    <row r="11" spans="1:31" ht="16.2" thickBot="1">
      <c r="H11" s="178" t="s">
        <v>30</v>
      </c>
    </row>
    <row r="12" spans="1:31" ht="190.95" customHeight="1">
      <c r="B12" s="152"/>
      <c r="C12" s="152"/>
      <c r="D12" s="152"/>
      <c r="E12" s="152"/>
      <c r="F12" s="152"/>
      <c r="G12" s="101"/>
      <c r="H12" s="187" t="str" cm="1">
        <f t="array" aca="1" ref="H12" ca="1">INDIRECT("G"&amp;MIN(IF(SUBTOTAL(3,OFFSET(G17,ROW(Questions[Explanation])-ROW(G17),,1)),ROW(Questions[Explanation])))) &amp; IFERROR( CHAR(10) &amp; CHAR(10) &amp; "Additional detail: " &amp; INDIRECT("O"&amp;MIN(IF(SUBTOTAL(3,OFFSET(O17,ROW(Questions[Explanation])-ROW(O17),,1)),ROW(Questions[Explanation])))),"")</f>
        <v>To what extent have the responsibilities for dataset metadata been assigned to a budgeted to a role (person) responsible for FAIR in the investment's project organisation?
Additional detail: This role/person has  the following technical responsibilities:
•Defining and implementing the unique resource identifier strategy for all datasets
•Defining and agreeing the metadata for depositing a dataset in a data repository, to ensure discovery, in order to make the dataset findable, understandable and reusable to others.
•Ensuring that the metadata describing your dataset in the data repository is available in a format readable by machines as well as humans.
•Metadata describing access control, entitlement to use (including license information) has been included with every published dataset.
•Defining the retention and archiving (through metadata) of any dataset
•Ensuring that all metadata describing a dataset uses controlled vocabularies.
•Implementing a data quality policy for the datasets (including completeness, consistency and accuracy).</v>
      </c>
      <c r="I12" s="188"/>
      <c r="V12" s="189" t="s">
        <v>268</v>
      </c>
      <c r="W12" s="133"/>
    </row>
    <row r="13" spans="1:31" ht="14.7" customHeight="1">
      <c r="B13" s="152"/>
      <c r="C13" s="152"/>
      <c r="D13" s="152"/>
      <c r="E13" s="152"/>
      <c r="F13" s="152"/>
      <c r="G13" s="101"/>
      <c r="M13" s="153"/>
      <c r="V13" s="190"/>
      <c r="X13" s="94"/>
      <c r="Y13" s="94"/>
      <c r="Z13" s="94"/>
      <c r="AA13" s="94"/>
      <c r="AB13" s="94"/>
      <c r="AC13" s="94"/>
      <c r="AD13" s="94"/>
      <c r="AE13" s="94"/>
    </row>
    <row r="14" spans="1:31" ht="15" customHeight="1" thickBot="1">
      <c r="B14" s="154" t="s">
        <v>9</v>
      </c>
      <c r="C14" s="154" t="s">
        <v>10</v>
      </c>
      <c r="D14" s="154" t="s">
        <v>29</v>
      </c>
      <c r="E14" s="154" t="s">
        <v>19</v>
      </c>
      <c r="F14" s="155" t="s">
        <v>20</v>
      </c>
      <c r="G14" s="156" t="s">
        <v>21</v>
      </c>
      <c r="H14" s="157" t="s">
        <v>280</v>
      </c>
      <c r="I14" s="157" t="s">
        <v>31</v>
      </c>
      <c r="J14" s="158" t="s">
        <v>22</v>
      </c>
      <c r="K14" s="94" t="s">
        <v>23</v>
      </c>
      <c r="L14" s="94" t="s">
        <v>107</v>
      </c>
      <c r="M14" s="94" t="s">
        <v>26</v>
      </c>
      <c r="N14" s="94" t="s">
        <v>24</v>
      </c>
      <c r="O14" s="94" t="s">
        <v>91</v>
      </c>
      <c r="P14" s="94" t="s">
        <v>109</v>
      </c>
      <c r="Q14" s="94" t="s">
        <v>110</v>
      </c>
      <c r="R14" s="94" t="s">
        <v>57</v>
      </c>
      <c r="S14" s="94" t="s">
        <v>108</v>
      </c>
      <c r="T14" s="94"/>
      <c r="U14" s="94"/>
      <c r="V14" s="190"/>
    </row>
    <row r="15" spans="1:31" ht="14.4" hidden="1" customHeight="1">
      <c r="B15" s="159" t="s">
        <v>71</v>
      </c>
      <c r="C15" s="159" t="s">
        <v>18</v>
      </c>
      <c r="D15" s="160">
        <v>1</v>
      </c>
      <c r="E15" s="161" t="s">
        <v>28</v>
      </c>
      <c r="F15" s="161">
        <v>0.5</v>
      </c>
      <c r="G15" s="160" t="s">
        <v>92</v>
      </c>
      <c r="H15" s="162" t="s">
        <v>279</v>
      </c>
      <c r="I15" s="163"/>
      <c r="J15" s="164" t="str">
        <f>_xlfn.IFNA("" &amp; VLOOKUP(H15,Answers!$C$2:$D$161,2,FALSE),"")</f>
        <v/>
      </c>
      <c r="K15" s="86">
        <f ca="1">_xlfn.IFNA(OFFSET(Answers!$B$2,MATCH(H15,Answers!$C$2:$C$161,0)-1,0,1,1),1)</f>
        <v>1</v>
      </c>
      <c r="L15" s="86">
        <f ca="1">IF(Questions[[#This Row],[WS]]=0,1,IF(Questions[[#This Row],[MWS]]/4*1=Questions[[#This Row],[WS]],2,IF(Questions[[#This Row],[MWS]]/4*2=Questions[[#This Row],[WS]],3,IF(Questions[[#This Row],[MWS]]/4*3=Questions[[#This Row],[WS]],4,IF(Questions[[#This Row],[MWS]]/4*4=Questions[[#This Row],[WS]],5,0)))))</f>
        <v>1</v>
      </c>
      <c r="M15" s="86">
        <f t="shared" ref="M15:M24" ca="1" si="0">(K15-1)*F15</f>
        <v>0</v>
      </c>
      <c r="N15" s="86">
        <f t="shared" ref="N15:N18" si="1">4*F15</f>
        <v>2</v>
      </c>
      <c r="O15" s="165" t="s">
        <v>154</v>
      </c>
      <c r="P15" s="165" t="str" cm="1">
        <f t="array" aca="1" ref="P15" ca="1">_xlfn._xlws.FILTER(Answers[Answer],(Answers[QID]=Questions[[#This Row],[ID]])*(Answers[Score]=IF(Questions[[#This Row],[AS]]=5,5,Questions[[#This Row],[AS]]+1)),"")</f>
        <v>Individual teams  are responsible for their own data management processes</v>
      </c>
      <c r="Q15" s="165" t="str">
        <f ca="1">VLOOKUP(Questions[[#This Row],[Answer +1]],Answers[[Answer]:[Description]],2,FALSE)</f>
        <v>• People: Basic roles such as Data Stewards or Data Managers begin to emerge but lack formal definition. 
• Process: Initial processes are developed to manage data-related tasks, but they are not consistently applied.
• Technology: Introduction of some tools and technologies to assist in data management, but usage is sporadic.
• Content: Limited documentation of roles and their responsibilities; some guidelines are created but are not comprehensive.</v>
      </c>
      <c r="R15" s="86" t="str" cm="1">
        <f t="array" ref="R15">_xlfn._xlws.FILTER(Answers[Answer],(Answers[QID]=Questions[[#This Row],[ID]])*(Answers[Score]=5),"")</f>
        <v>There is a named and dedicated data manager for the program resourced to support all program members</v>
      </c>
      <c r="S15" s="86" t="str">
        <f>VLOOKUP(Questions[[#This Row],[Best Answer]],Answers[[Answer]:[Description]],2,FALSE)</f>
        <v>• People: Continuous evolution and optimisation of roles to adapt to new challenges and opportunities. Roles are highly valued and supported within the organization, with clear career paths.
• Process: Processes are continuously reviewed and improved based on best practices and emerging trends; high level of organizational agility in adapting to changes.
• Technology: Cutting-edge technology and tools are used to support data management roles; seamless integration across all systems.
• Content: Extensive and dynamic documentation, training programs, and knowledge-sharing practices; proactive engagement in innovation and collaboration.</v>
      </c>
      <c r="V15" s="190"/>
      <c r="W15" s="86"/>
    </row>
    <row r="16" spans="1:31" ht="14.4" hidden="1" customHeight="1">
      <c r="B16" s="166" t="s">
        <v>69</v>
      </c>
      <c r="C16" s="166" t="s">
        <v>15</v>
      </c>
      <c r="D16" s="167">
        <v>2</v>
      </c>
      <c r="E16" s="161" t="s">
        <v>28</v>
      </c>
      <c r="F16" s="161">
        <v>0.5</v>
      </c>
      <c r="G16" s="167" t="s">
        <v>93</v>
      </c>
      <c r="H16" s="162" t="s">
        <v>279</v>
      </c>
      <c r="I16" s="168"/>
      <c r="J16" s="164" t="str">
        <f>_xlfn.IFNA("" &amp; VLOOKUP(H16,Answers!$C$2:$D$161,2,FALSE),"")</f>
        <v/>
      </c>
      <c r="K16" s="86">
        <f ca="1">_xlfn.IFNA(OFFSET(Answers!$B$2,MATCH(H16,Answers!$C$2:$C$161,0)-1,0,1,1),1)</f>
        <v>1</v>
      </c>
      <c r="L16" s="86">
        <f ca="1">IF(Questions[[#This Row],[WS]]=0,1,IF(Questions[[#This Row],[MWS]]/4*1=Questions[[#This Row],[WS]],2,IF(Questions[[#This Row],[MWS]]/4*2=Questions[[#This Row],[WS]],3,IF(Questions[[#This Row],[MWS]]/4*3=Questions[[#This Row],[WS]],4,IF(Questions[[#This Row],[MWS]]/4*4=Questions[[#This Row],[WS]],5,0)))))</f>
        <v>1</v>
      </c>
      <c r="M16" s="86">
        <f t="shared" ca="1" si="0"/>
        <v>0</v>
      </c>
      <c r="N16" s="86">
        <f t="shared" si="1"/>
        <v>2</v>
      </c>
      <c r="O16" s="169"/>
      <c r="P16" s="169" t="str" cm="1">
        <f t="array" aca="1" ref="P16" ca="1">_xlfn._xlws.FILTER(Answers[Answer],(Answers[QID]=Questions[[#This Row],[ID]])*(Answers[Score]=IF(Questions[[#This Row],[AS]]=5,5,Questions[[#This Row],[AS]]+1)),"")</f>
        <v>FAIR Data sharing requests are handled by a data management office</v>
      </c>
      <c r="Q16" s="169" t="str">
        <f ca="1">VLOOKUP(Questions[[#This Row],[Answer +1]],Answers[[Answer]:[Description]],2,FALSE)</f>
        <v>• People: Growing awareness of data sharing, but understanding remains inconsistent.
• Process: Sporadic communication efforts without a coherent strategy.
• Technology: Limited use of communication channels to highlight data sharing.
• Content: Mixed messages about the importance of data sharing, leading to confusion.</v>
      </c>
      <c r="R16" s="86" t="str" cm="1">
        <f t="array" ref="R16">_xlfn._xlws.FILTER(Answers[Answer],(Answers[QID]=Questions[[#This Row],[ID]])*(Answers[Score]=5),"")</f>
        <v>FAIR Data sharing initiatives recognised and celebrated within the program</v>
      </c>
      <c r="S16" s="86" t="str">
        <f>VLOOKUP(Questions[[#This Row],[Best Answer]],Answers[[Answer]:[Description]],2,FALSE)</f>
        <v>• People: Data sharing is deeply ingrained in the organizational culture with high employee awareness and participation.
• Process: Continuous improvement and innovation in communication methods.
• Technology: Advanced methods like interactive webinars, workshops, and real-time collaboration tools are used.
• Content: Pervasive communication about data sharing, aligning with organizational goals and ensuring sustained engagement.</v>
      </c>
      <c r="V16" s="190"/>
      <c r="W16" s="86"/>
    </row>
    <row r="17" spans="2:22" ht="14.4" hidden="1" customHeight="1">
      <c r="B17" s="159" t="s">
        <v>85</v>
      </c>
      <c r="C17" s="170" t="s">
        <v>16</v>
      </c>
      <c r="D17" s="170">
        <v>3</v>
      </c>
      <c r="E17" s="161" t="s">
        <v>28</v>
      </c>
      <c r="F17" s="161">
        <v>0.5</v>
      </c>
      <c r="G17" s="179" t="s">
        <v>94</v>
      </c>
      <c r="H17" s="162" t="s">
        <v>279</v>
      </c>
      <c r="I17" s="171"/>
      <c r="J17" s="164" t="str">
        <f>_xlfn.IFNA("" &amp; VLOOKUP(H17,Answers!$C$2:$D$161,2,FALSE),"")</f>
        <v/>
      </c>
      <c r="K17" s="86">
        <f ca="1">_xlfn.IFNA(OFFSET(Answers!$B$2,MATCH(H17,Answers!$C$2:$C$161,0)-1,0,1,1),1)</f>
        <v>1</v>
      </c>
      <c r="L17" s="86">
        <f ca="1">IF(Questions[[#This Row],[WS]]=0,1,IF(Questions[[#This Row],[MWS]]/4*1=Questions[[#This Row],[WS]],2,IF(Questions[[#This Row],[MWS]]/4*2=Questions[[#This Row],[WS]],3,IF(Questions[[#This Row],[MWS]]/4*3=Questions[[#This Row],[WS]],4,IF(Questions[[#This Row],[MWS]]/4*4=Questions[[#This Row],[WS]],5,0)))))</f>
        <v>1</v>
      </c>
      <c r="M17" s="86">
        <f t="shared" ca="1" si="0"/>
        <v>0</v>
      </c>
      <c r="N17" s="86">
        <f t="shared" si="1"/>
        <v>2</v>
      </c>
      <c r="O17" s="172" t="s">
        <v>105</v>
      </c>
      <c r="P17" s="172" t="str" cm="1">
        <f t="array" aca="1" ref="P17" ca="1">_xlfn._xlws.FILTER(Answers[Answer],(Answers[QID]=Questions[[#This Row],[ID]])*(Answers[Score]=IF(Questions[[#This Row],[AS]]=5,5,Questions[[#This Row],[AS]]+1)),"")</f>
        <v>Data that is collected that relates to individual persons will not be published as part of this investment</v>
      </c>
      <c r="Q17" s="172" t="str">
        <f ca="1">VLOOKUP(Questions[[#This Row],[Answer +1]],Answers[[Answer]:[Description]],2,FALSE)</f>
        <v>• People: Not applicable
• Process: No formal procedures for identifying or managing PII.- Data handling practices are generic and not tailored to privacy concerns.
• Technology: Not applicable
• Content: The PII for this project is known.</v>
      </c>
      <c r="R17" s="86" t="str" cm="1">
        <f t="array" ref="R17">_xlfn._xlws.FILTER(Answers[Answer],(Answers[QID]=Questions[[#This Row],[ID]])*(Answers[Score]=5),"")</f>
        <v>Non personal data and pseudonymised data will be shared according to PII policy</v>
      </c>
      <c r="S17" s="86" t="str">
        <f>VLOOKUP(Questions[[#This Row],[Best Answer]],Answers[[Answer]:[Description]],2,FALSE)</f>
        <v>• People: Investment members have expertise in data privacy, pseudonymisation, and regulatory compliance.
• Process: Pseudonymisation data can be downloaded from the publically avaialble hosting platform 
• Technology: Tools and techniques available for pseudonymisation, data tracking, and privacy protection.
• Content: Dataset content is safely published and PII privacy concerns are met.</v>
      </c>
      <c r="V17" s="190"/>
    </row>
    <row r="18" spans="2:22" ht="14.4" hidden="1" customHeight="1">
      <c r="B18" s="166" t="s">
        <v>68</v>
      </c>
      <c r="C18" s="166" t="s">
        <v>15</v>
      </c>
      <c r="D18" s="167">
        <v>4</v>
      </c>
      <c r="E18" s="161" t="s">
        <v>28</v>
      </c>
      <c r="F18" s="161">
        <v>0.5</v>
      </c>
      <c r="G18" s="167" t="s">
        <v>106</v>
      </c>
      <c r="H18" s="162" t="s">
        <v>279</v>
      </c>
      <c r="I18" s="171"/>
      <c r="J18" s="164" t="str">
        <f>_xlfn.IFNA("" &amp; VLOOKUP(H18,Answers!$C$2:$D$161,2,FALSE),"")</f>
        <v/>
      </c>
      <c r="K18" s="86">
        <f ca="1">_xlfn.IFNA(OFFSET(Answers!$B$2,MATCH(H18,Answers!$C$2:$C$161,0)-1,0,1,1),1)</f>
        <v>1</v>
      </c>
      <c r="L18" s="86">
        <f ca="1">IF(Questions[[#This Row],[WS]]=0,1,IF(Questions[[#This Row],[MWS]]/4*1=Questions[[#This Row],[WS]],2,IF(Questions[[#This Row],[MWS]]/4*2=Questions[[#This Row],[WS]],3,IF(Questions[[#This Row],[MWS]]/4*3=Questions[[#This Row],[WS]],4,IF(Questions[[#This Row],[MWS]]/4*4=Questions[[#This Row],[WS]],5,0)))))</f>
        <v>1</v>
      </c>
      <c r="M18" s="86">
        <f t="shared" ca="1" si="0"/>
        <v>0</v>
      </c>
      <c r="N18" s="86">
        <f t="shared" si="1"/>
        <v>2</v>
      </c>
      <c r="O18" s="169" t="s">
        <v>142</v>
      </c>
      <c r="P18" s="169" t="str" cm="1">
        <f t="array" aca="1" ref="P18" ca="1">_xlfn._xlws.FILTER(Answers[Answer],(Answers[QID]=Questions[[#This Row],[ID]])*(Answers[Score]=IF(Questions[[#This Row],[AS]]=5,5,Questions[[#This Row],[AS]]+1)),"")</f>
        <v>Basic awareness of the need to build trust and address differences.</v>
      </c>
      <c r="Q18" s="169" t="str">
        <f ca="1">VLOOKUP(Questions[[#This Row],[Answer +1]],Answers[[Answer]:[Description]],2,FALSE)</f>
        <v>• People: Informal communication channels established.  
• Process: Initial efforts to identify and discuss differences.  
• Technology: Basic tools for collaboration introduced.  
• Content: Beginning to align data standards, but inconsistencies remain.</v>
      </c>
      <c r="R18" s="86" t="str" cm="1">
        <f t="array" ref="R18">_xlfn._xlws.FILTER(Answers[Answer],(Answers[QID]=Questions[[#This Row],[ID]])*(Answers[Score]=5),"")</f>
        <v>Continuous improvement in building trust and resolving differences.</v>
      </c>
      <c r="S18" s="86" t="str">
        <f>VLOOKUP(Questions[[#This Row],[Best Answer]],Answers[[Answer]:[Description]],2,FALSE)</f>
        <v>• People: High level of trust and cooperation; active engagement from all members.  
• Process: Continuous feedback loops and refinement of processes.  
• Technology: Cutting-edge collaborative tools and platforms.  
• Content: Seamless integration of data standards, proactive adaptation to new challenges.</v>
      </c>
      <c r="V18" s="190"/>
    </row>
    <row r="19" spans="2:22" ht="14.4" hidden="1" customHeight="1">
      <c r="B19" s="159" t="s">
        <v>73</v>
      </c>
      <c r="C19" s="165" t="s">
        <v>16</v>
      </c>
      <c r="D19" s="159">
        <v>5</v>
      </c>
      <c r="E19" s="161" t="s">
        <v>28</v>
      </c>
      <c r="F19" s="161">
        <v>0.5</v>
      </c>
      <c r="G19" s="180" t="s">
        <v>95</v>
      </c>
      <c r="H19" s="162" t="s">
        <v>279</v>
      </c>
      <c r="I19" s="171"/>
      <c r="J19" s="164" t="str">
        <f>_xlfn.IFNA("" &amp; VLOOKUP(H19,Answers!$C$2:$D$161,2,FALSE),"")</f>
        <v/>
      </c>
      <c r="K19" s="86">
        <f ca="1">_xlfn.IFNA(OFFSET(Answers!$B$2,MATCH(H19,Answers!$C$2:$C$161,0)-1,0,1,1),1)</f>
        <v>1</v>
      </c>
      <c r="L19" s="86">
        <f ca="1">IF(Questions[[#This Row],[WS]]=0,1,IF(Questions[[#This Row],[MWS]]/4*1=Questions[[#This Row],[WS]],2,IF(Questions[[#This Row],[MWS]]/4*2=Questions[[#This Row],[WS]],3,IF(Questions[[#This Row],[MWS]]/4*3=Questions[[#This Row],[WS]],4,IF(Questions[[#This Row],[MWS]]/4*4=Questions[[#This Row],[WS]],5,0)))))</f>
        <v>1</v>
      </c>
      <c r="M19" s="86">
        <f t="shared" ca="1" si="0"/>
        <v>0</v>
      </c>
      <c r="N19" s="86">
        <f t="shared" ref="N19:N24" si="2">4*F19</f>
        <v>2</v>
      </c>
      <c r="O19" s="165"/>
      <c r="P19" s="165" t="str" cm="1">
        <f t="array" aca="1" ref="P19" ca="1">_xlfn._xlws.FILTER(Answers[Answer],(Answers[QID]=Questions[[#This Row],[ID]])*(Answers[Score]=IF(Questions[[#This Row],[AS]]=5,5,Questions[[#This Row],[AS]]+1)),"")</f>
        <v>Guidance exists but is rarely integrated into daily workflows.</v>
      </c>
      <c r="Q19" s="165" t="str">
        <f ca="1">VLOOKUP(Questions[[#This Row],[Answer +1]],Answers[[Answer]:[Description]],2,FALSE)</f>
        <v xml:space="preserve">• People: Team members occasionally receive reminders about FAIR data management, but these are infrequent and not part of regular routines.
• Process: Minimal consideration for integrating FAIR principles, leading to sporadic and inconsistent application of best practices.
• Technology: Limited tools are available, and those that exist are rarely used or referred to by team members.
• Content: Basic guidance materials are available but not regularly consulted or embedded in everyday tasks.
</v>
      </c>
      <c r="R19" s="86" t="str" cm="1">
        <f t="array" ref="R19">_xlfn._xlws.FILTER(Answers[Answer],(Answers[QID]=Questions[[#This Row],[ID]])*(Answers[Score]=5),"")</f>
        <v>FAIR data guidance is fully integrated into workflows, ensuring adherence to best practices.</v>
      </c>
      <c r="S19" s="86" t="str">
        <f>VLOOKUP(Questions[[#This Row],[Best Answer]],Answers[[Answer]:[Description]],2,FALSE)</f>
        <v xml:space="preserve">• People: All team members consistently follow well-established FAIR data management practices as part of their daily routines.
• Process: Detailed plans and continuous monitoring ensure that FAIR principles are seamlessly integrated into all activities.
• Technology: Advanced tools, including automated data validation and real-time feedback systems, support the full integration of FAIR practices.
• Content: Extensive and up-to-date guidance materials, automated tools, and continuous training ensure complete and seamless adherence to FAIR principles in all workflows.
</v>
      </c>
      <c r="V19" s="190"/>
    </row>
    <row r="20" spans="2:22" ht="14.4" hidden="1" customHeight="1">
      <c r="B20" s="166" t="s">
        <v>70</v>
      </c>
      <c r="C20" s="166" t="s">
        <v>15</v>
      </c>
      <c r="D20" s="167">
        <v>6</v>
      </c>
      <c r="E20" s="161" t="s">
        <v>28</v>
      </c>
      <c r="F20" s="161">
        <v>0.5</v>
      </c>
      <c r="G20" s="167" t="s">
        <v>96</v>
      </c>
      <c r="H20" s="162" t="s">
        <v>279</v>
      </c>
      <c r="I20" s="171"/>
      <c r="J20" s="164" t="str">
        <f>_xlfn.IFNA("" &amp; VLOOKUP(H20,Answers!$C$2:$D$161,2,FALSE),"")</f>
        <v/>
      </c>
      <c r="K20" s="86">
        <f ca="1">_xlfn.IFNA(OFFSET(Answers!$B$2,MATCH(H20,Answers!$C$2:$C$161,0)-1,0,1,1),1)</f>
        <v>1</v>
      </c>
      <c r="L20" s="86">
        <f ca="1">IF(Questions[[#This Row],[WS]]=0,1,IF(Questions[[#This Row],[MWS]]/4*1=Questions[[#This Row],[WS]],2,IF(Questions[[#This Row],[MWS]]/4*2=Questions[[#This Row],[WS]],3,IF(Questions[[#This Row],[MWS]]/4*3=Questions[[#This Row],[WS]],4,IF(Questions[[#This Row],[MWS]]/4*4=Questions[[#This Row],[WS]],5,0)))))</f>
        <v>1</v>
      </c>
      <c r="M20" s="86">
        <f t="shared" ca="1" si="0"/>
        <v>0</v>
      </c>
      <c r="N20" s="86">
        <f t="shared" si="2"/>
        <v>2</v>
      </c>
      <c r="O20" s="169"/>
      <c r="P20" s="169" t="str" cm="1">
        <f t="array" aca="1" ref="P20" ca="1">_xlfn._xlws.FILTER(Answers[Answer],(Answers[QID]=Questions[[#This Row],[ID]])*(Answers[Score]=IF(Questions[[#This Row],[AS]]=5,5,Questions[[#This Row],[AS]]+1)),"")</f>
        <v>Occasional informal discussions on data sharing, lacking regularity and formal support.</v>
      </c>
      <c r="Q20" s="169" t="str">
        <f ca="1">VLOOKUP(Questions[[#This Row],[Answer +1]],Answers[[Answer]:[Description]],2,FALSE)</f>
        <v>• People: Limited and inconsistent opportunities for investment members to join discussions on data sharing.
• Process: Occasional, informal forums or groups exist but lack organization and formal support.
• Technology: Sporadic use of tools to facilitate discussions.
• Content: Growing awareness of the need for structured communities, but still lacking regularity.</v>
      </c>
      <c r="R20" s="86" t="str" cm="1">
        <f t="array" ref="R20">_xlfn._xlws.FILTER(Answers[Answer],(Answers[QID]=Questions[[#This Row],[ID]])*(Answers[Score]=5),"")</f>
        <v>Communities fully integrated into culture and strategy, with continuous support and innovation.</v>
      </c>
      <c r="S20" s="86" t="str">
        <f>VLOOKUP(Questions[[#This Row],[Best Answer]],Answers[[Answer]:[Description]],2,FALSE)</f>
        <v>• People: Investment members are highly engaged and actively contribute to and benefit from communities.
• Process: Continuous evolution and optimisation of practices based on emerging trends and feedback.
• Technology: Innovative platforms for real-time collaboration and knowledge sharing.
• Content: Communities of practice are a core element of the organizational approach to data sharing, with continuous support and integration into the organizational culture and strategy.</v>
      </c>
      <c r="V20" s="190"/>
    </row>
    <row r="21" spans="2:22" ht="14.4" hidden="1" customHeight="1">
      <c r="B21" s="159" t="s">
        <v>72</v>
      </c>
      <c r="C21" s="159" t="s">
        <v>16</v>
      </c>
      <c r="D21" s="160">
        <v>7</v>
      </c>
      <c r="E21" s="161" t="s">
        <v>28</v>
      </c>
      <c r="F21" s="161">
        <v>0.5</v>
      </c>
      <c r="G21" s="160" t="s">
        <v>97</v>
      </c>
      <c r="H21" s="162" t="s">
        <v>279</v>
      </c>
      <c r="I21" s="171"/>
      <c r="J21" s="164" t="str">
        <f>_xlfn.IFNA("" &amp; VLOOKUP(H21,Answers!$C$2:$D$161,2,FALSE),"")</f>
        <v/>
      </c>
      <c r="K21" s="86">
        <f ca="1">_xlfn.IFNA(OFFSET(Answers!$B$2,MATCH(H21,Answers!$C$2:$C$161,0)-1,0,1,1),1)</f>
        <v>1</v>
      </c>
      <c r="L21" s="86">
        <f ca="1">IF(Questions[[#This Row],[WS]]=0,1,IF(Questions[[#This Row],[MWS]]/4*1=Questions[[#This Row],[WS]],2,IF(Questions[[#This Row],[MWS]]/4*2=Questions[[#This Row],[WS]],3,IF(Questions[[#This Row],[MWS]]/4*3=Questions[[#This Row],[WS]],4,IF(Questions[[#This Row],[MWS]]/4*4=Questions[[#This Row],[WS]],5,0)))))</f>
        <v>1</v>
      </c>
      <c r="M21" s="86">
        <f t="shared" ca="1" si="0"/>
        <v>0</v>
      </c>
      <c r="N21" s="86">
        <f t="shared" si="2"/>
        <v>2</v>
      </c>
      <c r="O21" s="165"/>
      <c r="P21" s="165" t="str" cm="1">
        <f t="array" aca="1" ref="P21" ca="1">_xlfn._xlws.FILTER(Answers[Answer],(Answers[QID]=Questions[[#This Row],[ID]])*(Answers[Score]=IF(Questions[[#This Row],[AS]]=5,5,Questions[[#This Row],[AS]]+1)),"")</f>
        <v>Limited guidance materials and training programs exist, but are hard to access and not comprehensive.</v>
      </c>
      <c r="Q21" s="165" t="str">
        <f ca="1">VLOOKUP(Questions[[#This Row],[Answer +1]],Answers[[Answer]:[Description]],2,FALSE)</f>
        <v xml:space="preserve">• People: Team members have minimal support, with only a few members potentially having outdated or hard-to-access resources.
• Process: Basic resources are available, but there is no structured process for their distribution or use.
• Technology: Limited use of technology, such as outdated documents stored in an inaccessible format, with no central repository.
• Content: Resources provided are not comprehensive, covering only basic aspects of data management without addressing the full scope of FAIR principles.
</v>
      </c>
      <c r="R21" s="86" t="str" cm="1">
        <f t="array" ref="R21">_xlfn._xlws.FILTER(Answers[Answer],(Answers[QID]=Questions[[#This Row],[ID]])*(Answers[Score]=5),"")</f>
        <v>Highly comprehensive guidance materials and training programs are available, covering all aspects thoroughly.</v>
      </c>
      <c r="S21" s="86" t="str">
        <f>VLOOKUP(Questions[[#This Row],[Best Answer]],Answers[[Answer]:[Description]],2,FALSE)</f>
        <v xml:space="preserve">• People: All team members are fully supported with extensive training programs and continuous upskilling opportunities.
• Process: Well-defined and regularly updated processes ensure continuous improvement and adherence to FAIR principles.
• Technology: A dedicated training platform, interactive tutorials, and real-time updates via an online portal provide comprehensive technological support.
• Content: Thorough and detailed content, including step-by-step implementation guides, interactive tutorials, and a continuous support helpdesk, ensures all aspects of FAIR implementation are covered, facilitating successful and consistent application.
</v>
      </c>
      <c r="V21" s="190"/>
    </row>
    <row r="22" spans="2:22" ht="14.4" hidden="1" customHeight="1">
      <c r="B22" s="166" t="s">
        <v>62</v>
      </c>
      <c r="C22" s="173" t="s">
        <v>4</v>
      </c>
      <c r="D22" s="173">
        <v>8</v>
      </c>
      <c r="E22" s="161" t="s">
        <v>28</v>
      </c>
      <c r="F22" s="161">
        <v>0.5</v>
      </c>
      <c r="G22" s="181" t="s">
        <v>98</v>
      </c>
      <c r="H22" s="162" t="s">
        <v>279</v>
      </c>
      <c r="I22" s="171"/>
      <c r="J22" s="164" t="str">
        <f>_xlfn.IFNA("" &amp; VLOOKUP(H22,Answers!$C$2:$D$161,2,FALSE),"")</f>
        <v/>
      </c>
      <c r="K22" s="86">
        <f ca="1">_xlfn.IFNA(OFFSET(Answers!$B$2,MATCH(H22,Answers!$C$2:$C$161,0)-1,0,1,1),1)</f>
        <v>1</v>
      </c>
      <c r="L22" s="86">
        <f ca="1">IF(Questions[[#This Row],[WS]]=0,1,IF(Questions[[#This Row],[MWS]]/4*1=Questions[[#This Row],[WS]],2,IF(Questions[[#This Row],[MWS]]/4*2=Questions[[#This Row],[WS]],3,IF(Questions[[#This Row],[MWS]]/4*3=Questions[[#This Row],[WS]],4,IF(Questions[[#This Row],[MWS]]/4*4=Questions[[#This Row],[WS]],5,0)))))</f>
        <v>1</v>
      </c>
      <c r="M22" s="86">
        <f t="shared" ca="1" si="0"/>
        <v>0</v>
      </c>
      <c r="N22" s="86">
        <f t="shared" si="2"/>
        <v>2</v>
      </c>
      <c r="O22" s="174" t="s">
        <v>155</v>
      </c>
      <c r="P22" s="174" t="str" cm="1">
        <f t="array" aca="1" ref="P22" ca="1">_xlfn._xlws.FILTER(Answers[Answer],(Answers[QID]=Questions[[#This Row],[ID]])*(Answers[Score]=IF(Questions[[#This Row],[AS]]=5,5,Questions[[#This Row],[AS]]+1)),"")</f>
        <v>Budget has been allocated, no planned implementation.</v>
      </c>
      <c r="Q22" s="174" t="str">
        <f ca="1">VLOOKUP(Questions[[#This Row],[Answer +1]],Answers[[Answer]:[Description]],2,FALSE)</f>
        <v xml:space="preserve">• People: N/A
• Process: N/A
• Technology: The investment proposal has a budget allowance for data services and tools, but no specific plan for their implementation, use, or support.
• Content: N/A
</v>
      </c>
      <c r="R22" s="86" t="str" cm="1">
        <f t="array" ref="R22">_xlfn._xlws.FILTER(Answers[Answer],(Answers[QID]=Questions[[#This Row],[ID]])*(Answers[Score]=5),"")</f>
        <v>Budget and plan for all tools and services</v>
      </c>
      <c r="S22" s="86" t="str">
        <f>VLOOKUP(Questions[[#This Row],[Best Answer]],Answers[[Answer]:[Description]],2,FALSE)</f>
        <v>• People: N/A
• Process: N/A
• Technology: The investment proposal has budgeted and planned for all requied data services and tools e.g. data repository, data catalogue, reference data management, data modelling,  retention and archiving
• Content: N/A</v>
      </c>
      <c r="V22" s="190"/>
    </row>
    <row r="23" spans="2:22" ht="14.4" customHeight="1">
      <c r="B23" s="159" t="s">
        <v>66</v>
      </c>
      <c r="C23" s="170" t="s">
        <v>18</v>
      </c>
      <c r="D23" s="170">
        <v>9</v>
      </c>
      <c r="E23" s="161" t="s">
        <v>28</v>
      </c>
      <c r="F23" s="161">
        <v>0.5</v>
      </c>
      <c r="G23" s="182" t="s">
        <v>272</v>
      </c>
      <c r="H23" s="162" t="s">
        <v>279</v>
      </c>
      <c r="I23" s="171"/>
      <c r="J23" s="164" t="str">
        <f>_xlfn.IFNA("" &amp; VLOOKUP(H23,Answers!$C$2:$D$161,2,FALSE),"")</f>
        <v/>
      </c>
      <c r="K23" s="86">
        <f ca="1">_xlfn.IFNA(OFFSET(Answers!$B$2,MATCH(H23,Answers!$C$2:$C$161,0)-1,0,1,1),1)</f>
        <v>1</v>
      </c>
      <c r="L23" s="86">
        <f ca="1">IF(Questions[[#This Row],[WS]]=0,1,IF(Questions[[#This Row],[MWS]]/4*1=Questions[[#This Row],[WS]],2,IF(Questions[[#This Row],[MWS]]/4*2=Questions[[#This Row],[WS]],3,IF(Questions[[#This Row],[MWS]]/4*3=Questions[[#This Row],[WS]],4,IF(Questions[[#This Row],[MWS]]/4*4=Questions[[#This Row],[WS]],5,0)))))</f>
        <v>1</v>
      </c>
      <c r="M23" s="86">
        <f t="shared" ca="1" si="0"/>
        <v>0</v>
      </c>
      <c r="N23" s="86">
        <f t="shared" si="2"/>
        <v>2</v>
      </c>
      <c r="O23" s="183" t="s">
        <v>281</v>
      </c>
      <c r="P23" s="172" t="str" cm="1">
        <f t="array" aca="1" ref="P23" ca="1">_xlfn._xlws.FILTER(Answers[Answer],(Answers[QID]=Questions[[#This Row],[ID]])*(Answers[Score]=IF(Questions[[#This Row],[AS]]=5,5,Questions[[#This Row],[AS]]+1)),"")</f>
        <v>Role allocation, but unspecified FAIR technical roles.</v>
      </c>
      <c r="Q23" s="172" t="str">
        <f ca="1">VLOOKUP(Questions[[#This Row],[Answer +1]],Answers[[Answer]:[Description]],2,FALSE)</f>
        <v>• People: The investment proposal includes a budget for metadata responsibilities but does not specify the roles responsible for them.
• Process: N/A
• Technology: N/A
• Content: N/A</v>
      </c>
      <c r="R23" s="86" t="str" cm="1">
        <f t="array" ref="R23">_xlfn._xlws.FILTER(Answers[Answer],(Answers[QID]=Questions[[#This Row],[ID]])*(Answers[Score]=5),"")</f>
        <v>Role allocation  for all responsibilities</v>
      </c>
      <c r="S23" s="86" t="str">
        <f>VLOOKUP(Questions[[#This Row],[Best Answer]],Answers[[Answer]:[Description]],2,FALSE)</f>
        <v>• People: The investment proposal has budgeted roles responsible for all of the following: unique resource identifier strategy, metadata for depositing a dataset, format readable by machines as well as humans, entitlement to use metadata, dataset retention and archiving metadata, use of controlled vocabularies.
• Process: N/A
• Technology: N/A
• Content: N/A</v>
      </c>
      <c r="V23" s="190"/>
    </row>
    <row r="24" spans="2:22" ht="14.4" hidden="1" customHeight="1">
      <c r="B24" s="166" t="s">
        <v>79</v>
      </c>
      <c r="C24" s="166" t="s">
        <v>17</v>
      </c>
      <c r="D24" s="167">
        <v>10</v>
      </c>
      <c r="E24" s="161" t="s">
        <v>28</v>
      </c>
      <c r="F24" s="161">
        <v>0.5</v>
      </c>
      <c r="G24" s="175" t="s">
        <v>99</v>
      </c>
      <c r="H24" s="162" t="s">
        <v>279</v>
      </c>
      <c r="I24" s="171"/>
      <c r="J24" s="164" t="str">
        <f>_xlfn.IFNA("" &amp; VLOOKUP(H24,Answers!$C$2:$D$161,2,FALSE),"")</f>
        <v/>
      </c>
      <c r="K24" s="86">
        <f ca="1">_xlfn.IFNA(OFFSET(Answers!$B$2,MATCH(H24,Answers!$C$2:$C$161,0)-1,0,1,1),1)</f>
        <v>1</v>
      </c>
      <c r="L24" s="86">
        <f ca="1">IF(Questions[[#This Row],[WS]]=0,1,IF(Questions[[#This Row],[MWS]]/4*1=Questions[[#This Row],[WS]],2,IF(Questions[[#This Row],[MWS]]/4*2=Questions[[#This Row],[WS]],3,IF(Questions[[#This Row],[MWS]]/4*3=Questions[[#This Row],[WS]],4,IF(Questions[[#This Row],[MWS]]/4*4=Questions[[#This Row],[WS]],5,0)))))</f>
        <v>1</v>
      </c>
      <c r="M24" s="86">
        <f t="shared" ca="1" si="0"/>
        <v>0</v>
      </c>
      <c r="N24" s="86">
        <f t="shared" si="2"/>
        <v>2</v>
      </c>
      <c r="O24" s="169"/>
      <c r="P24" s="169" t="str" cm="1">
        <f t="array" aca="1" ref="P24" ca="1">_xlfn._xlws.FILTER(Answers[Answer],(Answers[QID]=Questions[[#This Row],[ID]])*(Answers[Score]=IF(Questions[[#This Row],[AS]]=5,5,Questions[[#This Row],[AS]]+1)),"")</f>
        <v>There is a role assigned to address policy conflicts.</v>
      </c>
      <c r="Q24" s="169" t="str">
        <f ca="1">VLOOKUP(Questions[[#This Row],[Answer +1]],Answers[[Answer]:[Description]],2,FALSE)</f>
        <v>• People: Awareness of procedures is limited and inconsistent among team members. 
• Process: Basic procedures are not uniformly followed. 
• Technology: Tools exist but are not effectively used. 
• Content: Documentation is basic and not comprehensive.</v>
      </c>
      <c r="R24" s="86" t="str" cm="1">
        <f t="array" ref="R24">_xlfn._xlws.FILTER(Answers[Answer],(Answers[QID]=Questions[[#This Row],[ID]])*(Answers[Score]=5),"")</f>
        <v>The are no conflicts of policy and regulatory for this investment</v>
      </c>
      <c r="S24" s="86" t="str">
        <f>VLOOKUP(Questions[[#This Row],[Best Answer]],Answers[[Answer]:[Description]],2,FALSE)</f>
        <v>• People: All team members are fully trained and follow procedures diligently. 
• Process: Updated procedures are consistently applied and reviewed. 
• Technology: Advanced tools support seamless application of procedures. 
• Content: Extensive and regularly updated documentation and training materials are available.</v>
      </c>
      <c r="V24" s="190"/>
    </row>
    <row r="25" spans="2:22" ht="22.95" customHeight="1" thickBot="1">
      <c r="B25" s="115"/>
      <c r="C25" s="161"/>
      <c r="D25" s="161"/>
      <c r="E25" s="161"/>
      <c r="F25" s="161"/>
      <c r="G25" s="176"/>
      <c r="H25" s="149" t="s">
        <v>223</v>
      </c>
      <c r="I25" s="164"/>
      <c r="V25" s="191"/>
    </row>
    <row r="26" spans="2:22" ht="155.4" customHeight="1">
      <c r="B26" s="115"/>
      <c r="C26" s="161"/>
      <c r="D26" s="161"/>
      <c r="E26" s="161"/>
      <c r="F26" s="161"/>
      <c r="G26" s="176"/>
      <c r="H26" s="187" t="str" cm="1">
        <f t="array" aca="1" ref="H26" ca="1">INDIRECT("J"&amp;MIN(IF(SUBTOTAL(3,OFFSET(J14,ROW(Questions[Explanation])-ROW(J14),,1)),ROW(Questions[Explanation]))))</f>
        <v/>
      </c>
      <c r="I26" s="187"/>
    </row>
    <row r="27" spans="2:22" ht="14.4">
      <c r="B27" s="115"/>
      <c r="C27" s="161"/>
      <c r="D27" s="161"/>
      <c r="E27" s="161"/>
      <c r="F27" s="161"/>
      <c r="G27" s="176"/>
      <c r="H27" s="177"/>
      <c r="I27" s="164"/>
    </row>
    <row r="28" spans="2:22" ht="14.4">
      <c r="B28" s="115"/>
      <c r="C28" s="161"/>
      <c r="D28" s="161"/>
      <c r="E28" s="161"/>
      <c r="F28" s="161"/>
      <c r="G28" s="176"/>
      <c r="H28" s="177"/>
      <c r="I28" s="164"/>
    </row>
    <row r="29" spans="2:22" ht="14.4">
      <c r="B29" s="115"/>
      <c r="C29" s="161"/>
      <c r="D29" s="161"/>
      <c r="E29" s="161"/>
      <c r="F29" s="161"/>
      <c r="G29" s="176"/>
      <c r="H29" s="177"/>
      <c r="I29" s="164"/>
    </row>
    <row r="30" spans="2:22" ht="14.4">
      <c r="B30" s="115"/>
      <c r="C30" s="161"/>
      <c r="D30" s="161"/>
      <c r="E30" s="161"/>
      <c r="F30" s="161"/>
      <c r="G30" s="176"/>
      <c r="H30" s="177"/>
      <c r="I30" s="164"/>
    </row>
    <row r="31" spans="2:22" ht="14.4">
      <c r="B31" s="115"/>
      <c r="C31" s="161"/>
      <c r="D31" s="161"/>
      <c r="E31" s="161"/>
      <c r="F31" s="161"/>
      <c r="G31" s="176"/>
      <c r="H31" s="177"/>
      <c r="I31" s="164"/>
    </row>
    <row r="32" spans="2:22" ht="14.4">
      <c r="B32" s="115"/>
      <c r="C32" s="161"/>
      <c r="D32" s="161"/>
      <c r="E32" s="161"/>
      <c r="F32" s="161"/>
      <c r="G32" s="176"/>
      <c r="H32" s="177"/>
      <c r="I32" s="164"/>
    </row>
    <row r="33" spans="2:9" ht="14.4">
      <c r="B33" s="115"/>
      <c r="C33" s="161"/>
      <c r="D33" s="161"/>
      <c r="E33" s="161"/>
      <c r="F33" s="161"/>
      <c r="G33" s="176"/>
      <c r="H33" s="177"/>
      <c r="I33" s="164"/>
    </row>
    <row r="34" spans="2:9" ht="14.4">
      <c r="B34" s="115"/>
      <c r="C34" s="161"/>
      <c r="D34" s="161"/>
      <c r="E34" s="161"/>
      <c r="F34" s="161"/>
      <c r="G34" s="176"/>
      <c r="H34" s="177"/>
      <c r="I34" s="164"/>
    </row>
    <row r="35" spans="2:9" ht="14.4">
      <c r="B35" s="115"/>
      <c r="C35" s="161"/>
      <c r="D35" s="161"/>
      <c r="E35" s="161"/>
      <c r="F35" s="161"/>
      <c r="G35" s="176"/>
      <c r="H35" s="177"/>
      <c r="I35" s="164"/>
    </row>
    <row r="36" spans="2:9" ht="14.4">
      <c r="B36" s="115"/>
      <c r="C36" s="161"/>
      <c r="D36" s="161"/>
      <c r="E36" s="161"/>
      <c r="F36" s="161"/>
      <c r="G36" s="176"/>
      <c r="H36" s="177"/>
      <c r="I36" s="164"/>
    </row>
    <row r="37" spans="2:9" ht="14.4">
      <c r="B37" s="115"/>
      <c r="C37" s="161"/>
      <c r="D37" s="161"/>
      <c r="E37" s="161"/>
      <c r="F37" s="161"/>
      <c r="G37" s="176"/>
      <c r="H37" s="177"/>
      <c r="I37" s="164"/>
    </row>
    <row r="38" spans="2:9">
      <c r="B38" s="115"/>
      <c r="C38" s="161"/>
      <c r="D38" s="161"/>
      <c r="E38" s="161"/>
      <c r="F38" s="161"/>
      <c r="G38" s="176"/>
    </row>
    <row r="39" spans="2:9">
      <c r="B39" s="115"/>
      <c r="C39" s="161"/>
      <c r="D39" s="161"/>
      <c r="E39" s="161"/>
      <c r="F39" s="161"/>
      <c r="G39" s="176"/>
    </row>
    <row r="40" spans="2:9" ht="14.4">
      <c r="B40" s="115"/>
      <c r="C40" s="161"/>
      <c r="D40" s="161"/>
      <c r="E40" s="161"/>
      <c r="F40" s="161"/>
      <c r="G40" s="176"/>
      <c r="H40" s="177"/>
      <c r="I40" s="164"/>
    </row>
    <row r="41" spans="2:9" ht="14.4">
      <c r="B41" s="115"/>
      <c r="C41" s="161"/>
      <c r="D41" s="161"/>
      <c r="E41" s="161"/>
      <c r="F41" s="161"/>
      <c r="G41" s="176"/>
      <c r="H41" s="177"/>
      <c r="I41" s="164"/>
    </row>
    <row r="42" spans="2:9" ht="14.4">
      <c r="B42" s="115"/>
      <c r="C42" s="161"/>
      <c r="D42" s="161"/>
      <c r="E42" s="161"/>
      <c r="F42" s="161"/>
      <c r="G42" s="176"/>
      <c r="H42" s="177"/>
      <c r="I42" s="164"/>
    </row>
    <row r="43" spans="2:9" ht="14.4">
      <c r="B43" s="115"/>
      <c r="C43" s="161"/>
      <c r="D43" s="161"/>
      <c r="E43" s="161"/>
      <c r="F43" s="161"/>
      <c r="G43" s="176"/>
      <c r="H43" s="177"/>
      <c r="I43" s="164"/>
    </row>
    <row r="44" spans="2:9" ht="14.4">
      <c r="B44" s="115"/>
      <c r="C44" s="161"/>
      <c r="D44" s="161"/>
      <c r="E44" s="161"/>
      <c r="F44" s="161"/>
      <c r="G44" s="176"/>
      <c r="H44" s="177"/>
      <c r="I44" s="164"/>
    </row>
    <row r="45" spans="2:9" ht="14.4">
      <c r="B45" s="115"/>
      <c r="C45" s="161"/>
      <c r="D45" s="161"/>
      <c r="E45" s="161"/>
      <c r="F45" s="161"/>
      <c r="G45" s="176"/>
      <c r="H45" s="177"/>
      <c r="I45" s="164"/>
    </row>
    <row r="46" spans="2:9">
      <c r="B46" s="115"/>
      <c r="C46" s="161"/>
      <c r="D46" s="161"/>
      <c r="E46" s="161"/>
      <c r="F46" s="161"/>
      <c r="G46" s="176"/>
    </row>
    <row r="47" spans="2:9">
      <c r="B47" s="115"/>
      <c r="C47" s="161"/>
      <c r="D47" s="161"/>
      <c r="E47" s="161"/>
      <c r="F47" s="161"/>
      <c r="G47" s="176"/>
    </row>
    <row r="48" spans="2:9">
      <c r="B48" s="115"/>
      <c r="C48" s="161"/>
      <c r="D48" s="161"/>
      <c r="E48" s="161"/>
      <c r="F48" s="161"/>
      <c r="G48" s="176"/>
    </row>
    <row r="49" spans="2:7">
      <c r="B49" s="115"/>
      <c r="C49" s="161"/>
      <c r="D49" s="161"/>
      <c r="E49" s="161"/>
      <c r="F49" s="161"/>
      <c r="G49" s="176"/>
    </row>
    <row r="50" spans="2:7">
      <c r="B50" s="115"/>
      <c r="C50" s="161"/>
      <c r="D50" s="161"/>
      <c r="E50" s="161"/>
      <c r="F50" s="161"/>
      <c r="G50" s="176"/>
    </row>
    <row r="51" spans="2:7">
      <c r="B51" s="115"/>
      <c r="C51" s="161"/>
      <c r="D51" s="161"/>
      <c r="E51" s="161"/>
      <c r="F51" s="161"/>
      <c r="G51" s="176"/>
    </row>
    <row r="52" spans="2:7">
      <c r="B52" s="115"/>
      <c r="C52" s="161"/>
      <c r="D52" s="161"/>
      <c r="E52" s="161"/>
      <c r="F52" s="161"/>
      <c r="G52" s="176"/>
    </row>
    <row r="53" spans="2:7">
      <c r="B53" s="115"/>
      <c r="C53" s="161"/>
      <c r="D53" s="161"/>
      <c r="E53" s="161"/>
      <c r="F53" s="161"/>
      <c r="G53" s="176"/>
    </row>
    <row r="54" spans="2:7">
      <c r="B54" s="115"/>
      <c r="C54" s="161"/>
      <c r="D54" s="161"/>
      <c r="E54" s="161"/>
      <c r="F54" s="161"/>
      <c r="G54" s="176"/>
    </row>
    <row r="55" spans="2:7">
      <c r="B55" s="115"/>
      <c r="C55" s="161"/>
      <c r="D55" s="161"/>
      <c r="E55" s="161"/>
      <c r="F55" s="161"/>
      <c r="G55" s="176"/>
    </row>
    <row r="56" spans="2:7">
      <c r="B56" s="115"/>
      <c r="C56" s="161"/>
      <c r="D56" s="161"/>
      <c r="E56" s="161"/>
      <c r="F56" s="161"/>
      <c r="G56" s="176"/>
    </row>
    <row r="57" spans="2:7">
      <c r="B57" s="115"/>
      <c r="C57" s="161"/>
      <c r="D57" s="161"/>
      <c r="E57" s="161"/>
      <c r="F57" s="161"/>
      <c r="G57" s="176"/>
    </row>
    <row r="58" spans="2:7">
      <c r="B58" s="115"/>
      <c r="C58" s="161"/>
      <c r="D58" s="161"/>
      <c r="E58" s="161"/>
      <c r="F58" s="161"/>
      <c r="G58" s="176"/>
    </row>
    <row r="59" spans="2:7">
      <c r="B59" s="115"/>
      <c r="C59" s="161"/>
      <c r="D59" s="161"/>
      <c r="E59" s="161"/>
      <c r="F59" s="161"/>
      <c r="G59" s="176"/>
    </row>
    <row r="60" spans="2:7">
      <c r="B60" s="115"/>
      <c r="C60" s="161"/>
      <c r="D60" s="161"/>
      <c r="E60" s="161"/>
      <c r="F60" s="161"/>
      <c r="G60" s="176"/>
    </row>
    <row r="61" spans="2:7">
      <c r="B61" s="115"/>
      <c r="C61" s="161"/>
      <c r="D61" s="161"/>
      <c r="E61" s="161"/>
      <c r="F61" s="161"/>
      <c r="G61" s="176"/>
    </row>
    <row r="62" spans="2:7">
      <c r="B62" s="115"/>
      <c r="C62" s="161"/>
      <c r="D62" s="161"/>
      <c r="E62" s="161"/>
      <c r="F62" s="161"/>
      <c r="G62" s="176"/>
    </row>
    <row r="63" spans="2:7">
      <c r="B63" s="115"/>
      <c r="C63" s="161"/>
      <c r="D63" s="161"/>
      <c r="E63" s="161"/>
      <c r="F63" s="161"/>
      <c r="G63" s="176"/>
    </row>
    <row r="64" spans="2:7">
      <c r="B64" s="115"/>
      <c r="C64" s="161"/>
      <c r="D64" s="161"/>
      <c r="E64" s="161"/>
      <c r="F64" s="161"/>
      <c r="G64" s="176"/>
    </row>
    <row r="65" spans="2:9">
      <c r="B65" s="115"/>
      <c r="C65" s="161"/>
      <c r="D65" s="161"/>
      <c r="E65" s="161"/>
      <c r="F65" s="161"/>
      <c r="G65" s="176"/>
    </row>
    <row r="66" spans="2:9">
      <c r="B66" s="115"/>
      <c r="C66" s="161"/>
      <c r="D66" s="161"/>
      <c r="E66" s="161"/>
      <c r="F66" s="161"/>
      <c r="G66" s="176"/>
    </row>
    <row r="67" spans="2:9">
      <c r="B67" s="115"/>
      <c r="C67" s="161"/>
      <c r="D67" s="161"/>
      <c r="E67" s="161"/>
      <c r="F67" s="161"/>
      <c r="G67" s="176"/>
    </row>
    <row r="68" spans="2:9">
      <c r="B68" s="115"/>
      <c r="C68" s="161"/>
      <c r="D68" s="161"/>
      <c r="E68" s="161"/>
      <c r="F68" s="161"/>
      <c r="G68" s="176"/>
    </row>
    <row r="69" spans="2:9">
      <c r="B69" s="115"/>
      <c r="C69" s="161"/>
      <c r="D69" s="161"/>
      <c r="E69" s="161"/>
      <c r="F69" s="161"/>
      <c r="G69" s="176"/>
    </row>
    <row r="70" spans="2:9">
      <c r="B70" s="115"/>
      <c r="C70" s="161"/>
      <c r="D70" s="161"/>
      <c r="E70" s="161"/>
      <c r="F70" s="161"/>
      <c r="G70" s="176"/>
    </row>
    <row r="71" spans="2:9">
      <c r="B71" s="115"/>
      <c r="C71" s="161"/>
      <c r="D71" s="161"/>
      <c r="E71" s="161"/>
      <c r="F71" s="161"/>
      <c r="G71" s="176"/>
    </row>
    <row r="72" spans="2:9">
      <c r="B72" s="115"/>
      <c r="C72" s="161"/>
      <c r="D72" s="161"/>
      <c r="E72" s="161"/>
      <c r="F72" s="161"/>
      <c r="G72" s="176"/>
    </row>
    <row r="73" spans="2:9">
      <c r="B73" s="115"/>
      <c r="C73" s="161"/>
      <c r="D73" s="161"/>
      <c r="E73" s="161"/>
      <c r="F73" s="161"/>
      <c r="G73" s="176"/>
    </row>
    <row r="74" spans="2:9">
      <c r="B74" s="115"/>
      <c r="C74" s="161"/>
      <c r="D74" s="161"/>
      <c r="E74" s="161"/>
      <c r="F74" s="161"/>
      <c r="G74" s="176"/>
    </row>
    <row r="75" spans="2:9">
      <c r="B75" s="115"/>
      <c r="C75" s="161"/>
      <c r="D75" s="161"/>
      <c r="E75" s="161"/>
      <c r="F75" s="161"/>
      <c r="G75" s="176"/>
    </row>
    <row r="76" spans="2:9">
      <c r="B76" s="115"/>
      <c r="C76" s="161"/>
      <c r="D76" s="161"/>
      <c r="E76" s="161"/>
      <c r="F76" s="161"/>
      <c r="G76" s="176"/>
    </row>
    <row r="77" spans="2:9">
      <c r="B77" s="115"/>
      <c r="C77" s="161"/>
      <c r="D77" s="161"/>
      <c r="E77" s="161"/>
      <c r="F77" s="161"/>
      <c r="G77" s="176"/>
    </row>
    <row r="78" spans="2:9">
      <c r="B78" s="115"/>
      <c r="C78" s="161"/>
      <c r="D78" s="161"/>
      <c r="E78" s="161"/>
      <c r="F78" s="161"/>
      <c r="G78" s="176"/>
    </row>
    <row r="79" spans="2:9">
      <c r="B79" s="115"/>
      <c r="C79" s="161"/>
      <c r="D79" s="161"/>
      <c r="E79" s="161"/>
      <c r="F79" s="161"/>
      <c r="G79" s="176"/>
    </row>
    <row r="80" spans="2:9" ht="14.4">
      <c r="B80" s="115"/>
      <c r="C80" s="161"/>
      <c r="D80" s="161"/>
      <c r="E80" s="161"/>
      <c r="F80" s="161"/>
      <c r="G80" s="176"/>
      <c r="H80" s="177"/>
      <c r="I80" s="164"/>
    </row>
    <row r="81" spans="2:9" ht="14.4">
      <c r="B81" s="115"/>
      <c r="C81" s="161"/>
      <c r="D81" s="161"/>
      <c r="E81" s="161"/>
      <c r="F81" s="161"/>
      <c r="G81" s="176"/>
      <c r="H81" s="177"/>
      <c r="I81" s="164"/>
    </row>
    <row r="82" spans="2:9" ht="14.4">
      <c r="B82" s="115"/>
      <c r="C82" s="161"/>
      <c r="D82" s="161"/>
      <c r="E82" s="161"/>
      <c r="F82" s="161"/>
      <c r="G82" s="176"/>
      <c r="H82" s="177"/>
      <c r="I82" s="164"/>
    </row>
    <row r="83" spans="2:9" ht="14.4">
      <c r="B83" s="115"/>
      <c r="C83" s="161"/>
      <c r="D83" s="161"/>
      <c r="E83" s="161"/>
      <c r="F83" s="161"/>
      <c r="G83" s="176"/>
      <c r="H83" s="177"/>
      <c r="I83" s="164"/>
    </row>
    <row r="84" spans="2:9" ht="14.4">
      <c r="B84" s="115"/>
      <c r="C84" s="161"/>
      <c r="D84" s="161"/>
      <c r="E84" s="161"/>
      <c r="F84" s="161"/>
      <c r="G84" s="176"/>
      <c r="H84" s="177"/>
      <c r="I84" s="164"/>
    </row>
    <row r="85" spans="2:9" ht="14.4">
      <c r="B85" s="115"/>
      <c r="C85" s="161"/>
      <c r="D85" s="161"/>
      <c r="E85" s="161"/>
      <c r="F85" s="161"/>
      <c r="G85" s="176"/>
      <c r="H85" s="177"/>
      <c r="I85" s="164"/>
    </row>
    <row r="86" spans="2:9" ht="14.4">
      <c r="B86" s="115"/>
      <c r="C86" s="161"/>
      <c r="D86" s="161"/>
      <c r="E86" s="161"/>
      <c r="F86" s="161"/>
      <c r="G86" s="176"/>
      <c r="H86" s="177"/>
      <c r="I86" s="164"/>
    </row>
    <row r="87" spans="2:9" ht="14.4">
      <c r="B87" s="115"/>
      <c r="C87" s="161"/>
      <c r="D87" s="161"/>
      <c r="E87" s="161"/>
      <c r="F87" s="161"/>
      <c r="G87" s="176"/>
      <c r="H87" s="177"/>
      <c r="I87" s="164"/>
    </row>
    <row r="88" spans="2:9" ht="14.4">
      <c r="B88" s="115"/>
      <c r="C88" s="161"/>
      <c r="D88" s="161"/>
      <c r="E88" s="161"/>
      <c r="F88" s="161"/>
      <c r="G88" s="176"/>
      <c r="H88" s="177"/>
      <c r="I88" s="164"/>
    </row>
    <row r="89" spans="2:9" ht="14.4">
      <c r="B89" s="115"/>
      <c r="C89" s="161"/>
      <c r="D89" s="161"/>
      <c r="E89" s="161"/>
      <c r="F89" s="161"/>
      <c r="G89" s="176"/>
      <c r="H89" s="177"/>
      <c r="I89" s="164"/>
    </row>
    <row r="90" spans="2:9" ht="14.4">
      <c r="B90" s="115"/>
      <c r="C90" s="161"/>
      <c r="D90" s="161"/>
      <c r="E90" s="161"/>
      <c r="F90" s="161"/>
      <c r="G90" s="176"/>
      <c r="H90" s="177"/>
      <c r="I90" s="164"/>
    </row>
    <row r="91" spans="2:9" ht="14.4">
      <c r="B91" s="115"/>
      <c r="C91" s="161"/>
      <c r="D91" s="161"/>
      <c r="E91" s="161"/>
      <c r="F91" s="161"/>
      <c r="G91" s="176"/>
      <c r="H91" s="177"/>
      <c r="I91" s="164"/>
    </row>
    <row r="92" spans="2:9" ht="14.4">
      <c r="B92" s="115"/>
      <c r="C92" s="161"/>
      <c r="D92" s="161"/>
      <c r="E92" s="161"/>
      <c r="F92" s="161"/>
      <c r="G92" s="176"/>
      <c r="H92" s="177"/>
      <c r="I92" s="164"/>
    </row>
    <row r="93" spans="2:9" ht="14.4">
      <c r="B93" s="115"/>
      <c r="C93" s="161"/>
      <c r="D93" s="161"/>
      <c r="E93" s="161"/>
      <c r="F93" s="161"/>
      <c r="G93" s="176"/>
      <c r="H93" s="177"/>
      <c r="I93" s="164"/>
    </row>
    <row r="94" spans="2:9" ht="14.4">
      <c r="B94" s="115"/>
      <c r="C94" s="161"/>
      <c r="D94" s="161"/>
      <c r="E94" s="161"/>
      <c r="F94" s="161"/>
      <c r="G94" s="176"/>
      <c r="H94" s="177"/>
      <c r="I94" s="164"/>
    </row>
    <row r="95" spans="2:9" ht="14.4">
      <c r="B95" s="115"/>
      <c r="C95" s="161"/>
      <c r="D95" s="161"/>
      <c r="E95" s="161"/>
      <c r="F95" s="161"/>
      <c r="G95" s="176"/>
      <c r="H95" s="177"/>
      <c r="I95" s="164"/>
    </row>
    <row r="96" spans="2:9" ht="14.4">
      <c r="B96" s="115"/>
      <c r="C96" s="161"/>
      <c r="D96" s="161"/>
      <c r="E96" s="161"/>
      <c r="F96" s="161"/>
      <c r="G96" s="176"/>
      <c r="H96" s="177"/>
      <c r="I96" s="164"/>
    </row>
    <row r="97" spans="2:9" ht="14.4">
      <c r="B97" s="115"/>
      <c r="C97" s="161"/>
      <c r="D97" s="161"/>
      <c r="E97" s="161"/>
      <c r="F97" s="161"/>
      <c r="G97" s="176"/>
      <c r="H97" s="177"/>
      <c r="I97" s="164"/>
    </row>
    <row r="98" spans="2:9" ht="14.4">
      <c r="B98" s="115"/>
      <c r="C98" s="161"/>
      <c r="D98" s="161"/>
      <c r="E98" s="161"/>
      <c r="F98" s="161"/>
      <c r="G98" s="176"/>
      <c r="H98" s="177"/>
      <c r="I98" s="164"/>
    </row>
    <row r="99" spans="2:9" ht="14.4">
      <c r="B99" s="115"/>
      <c r="C99" s="161"/>
      <c r="D99" s="161"/>
      <c r="E99" s="161"/>
      <c r="F99" s="161"/>
      <c r="G99" s="176"/>
      <c r="H99" s="177"/>
      <c r="I99" s="164"/>
    </row>
    <row r="100" spans="2:9" ht="14.4">
      <c r="B100" s="115"/>
      <c r="C100" s="161"/>
      <c r="D100" s="161"/>
      <c r="E100" s="161"/>
      <c r="F100" s="161"/>
      <c r="G100" s="176"/>
      <c r="H100" s="177"/>
      <c r="I100" s="164"/>
    </row>
    <row r="101" spans="2:9" ht="14.4">
      <c r="B101" s="115"/>
      <c r="C101" s="161"/>
      <c r="D101" s="161"/>
      <c r="E101" s="161"/>
      <c r="F101" s="161"/>
      <c r="G101" s="176"/>
      <c r="H101" s="177"/>
      <c r="I101" s="164"/>
    </row>
    <row r="102" spans="2:9" ht="14.4">
      <c r="B102" s="115"/>
      <c r="C102" s="161"/>
      <c r="D102" s="161"/>
      <c r="E102" s="161"/>
      <c r="F102" s="161"/>
      <c r="G102" s="176"/>
      <c r="H102" s="177"/>
      <c r="I102" s="164"/>
    </row>
    <row r="103" spans="2:9" ht="14.4">
      <c r="B103" s="115"/>
      <c r="C103" s="161"/>
      <c r="D103" s="161"/>
      <c r="E103" s="161"/>
      <c r="F103" s="161"/>
      <c r="G103" s="176"/>
      <c r="H103" s="177"/>
      <c r="I103" s="164"/>
    </row>
    <row r="104" spans="2:9" ht="14.4">
      <c r="B104" s="115"/>
      <c r="C104" s="161"/>
      <c r="D104" s="161"/>
      <c r="E104" s="161"/>
      <c r="F104" s="161"/>
      <c r="G104" s="176"/>
      <c r="H104" s="177"/>
      <c r="I104" s="164"/>
    </row>
    <row r="105" spans="2:9" ht="14.4">
      <c r="B105" s="115"/>
      <c r="C105" s="161"/>
      <c r="D105" s="161"/>
      <c r="E105" s="161"/>
      <c r="F105" s="161"/>
      <c r="G105" s="176"/>
      <c r="H105" s="177"/>
      <c r="I105" s="164"/>
    </row>
    <row r="106" spans="2:9" ht="14.4">
      <c r="B106" s="115"/>
      <c r="C106" s="161"/>
      <c r="D106" s="161"/>
      <c r="E106" s="161"/>
      <c r="F106" s="161"/>
      <c r="G106" s="176"/>
      <c r="H106" s="177"/>
      <c r="I106" s="164"/>
    </row>
    <row r="107" spans="2:9" ht="14.4">
      <c r="B107" s="115"/>
      <c r="C107" s="161"/>
      <c r="D107" s="161"/>
      <c r="E107" s="161"/>
      <c r="F107" s="161"/>
      <c r="G107" s="176"/>
      <c r="H107" s="177"/>
      <c r="I107" s="164"/>
    </row>
    <row r="108" spans="2:9" ht="14.4">
      <c r="B108" s="115"/>
      <c r="C108" s="161"/>
      <c r="D108" s="161"/>
      <c r="E108" s="161"/>
      <c r="F108" s="161"/>
      <c r="G108" s="176"/>
      <c r="H108" s="177"/>
      <c r="I108" s="164"/>
    </row>
    <row r="109" spans="2:9" ht="14.4">
      <c r="B109" s="115"/>
      <c r="C109" s="161"/>
      <c r="D109" s="161"/>
      <c r="E109" s="161"/>
      <c r="F109" s="161"/>
      <c r="G109" s="176"/>
      <c r="H109" s="177"/>
      <c r="I109" s="164"/>
    </row>
    <row r="110" spans="2:9" ht="14.4">
      <c r="B110" s="115"/>
      <c r="C110" s="161"/>
      <c r="D110" s="161"/>
      <c r="E110" s="161"/>
      <c r="F110" s="161"/>
      <c r="G110" s="176"/>
      <c r="H110" s="177"/>
      <c r="I110" s="164"/>
    </row>
    <row r="111" spans="2:9" ht="14.4">
      <c r="B111" s="115"/>
      <c r="C111" s="161"/>
      <c r="D111" s="161"/>
      <c r="E111" s="161"/>
      <c r="F111" s="161"/>
      <c r="G111" s="176"/>
      <c r="H111" s="177"/>
      <c r="I111" s="164"/>
    </row>
    <row r="112" spans="2:9" ht="14.4">
      <c r="B112" s="115"/>
      <c r="C112" s="161"/>
      <c r="D112" s="161"/>
      <c r="E112" s="161"/>
      <c r="F112" s="161"/>
      <c r="G112" s="176"/>
      <c r="H112" s="177"/>
      <c r="I112" s="164"/>
    </row>
    <row r="113" spans="2:9" ht="14.4">
      <c r="B113" s="115"/>
      <c r="C113" s="161"/>
      <c r="D113" s="161"/>
      <c r="E113" s="161"/>
      <c r="F113" s="161"/>
      <c r="G113" s="176"/>
      <c r="H113" s="177"/>
      <c r="I113" s="164"/>
    </row>
    <row r="114" spans="2:9" ht="14.4">
      <c r="B114" s="115"/>
      <c r="C114" s="161"/>
      <c r="D114" s="161"/>
      <c r="E114" s="161"/>
      <c r="F114" s="161"/>
      <c r="G114" s="176"/>
      <c r="H114" s="177"/>
      <c r="I114" s="164"/>
    </row>
    <row r="115" spans="2:9" ht="14.4">
      <c r="B115" s="115"/>
      <c r="C115" s="161"/>
      <c r="D115" s="161"/>
      <c r="E115" s="161"/>
      <c r="F115" s="161"/>
      <c r="G115" s="176"/>
      <c r="H115" s="177"/>
      <c r="I115" s="164"/>
    </row>
    <row r="116" spans="2:9" ht="14.4">
      <c r="B116" s="115"/>
      <c r="C116" s="161"/>
      <c r="D116" s="161"/>
      <c r="E116" s="161"/>
      <c r="F116" s="161"/>
      <c r="G116" s="176"/>
      <c r="H116" s="177"/>
      <c r="I116" s="164"/>
    </row>
    <row r="117" spans="2:9" ht="14.4">
      <c r="B117" s="115"/>
      <c r="C117" s="161"/>
      <c r="D117" s="161"/>
      <c r="E117" s="161"/>
      <c r="F117" s="161"/>
      <c r="G117" s="176"/>
      <c r="H117" s="177"/>
      <c r="I117" s="164"/>
    </row>
    <row r="118" spans="2:9" ht="14.4">
      <c r="B118" s="115"/>
      <c r="C118" s="161"/>
      <c r="D118" s="161"/>
      <c r="E118" s="161"/>
      <c r="F118" s="161"/>
      <c r="G118" s="176"/>
      <c r="H118" s="177"/>
      <c r="I118" s="164"/>
    </row>
    <row r="119" spans="2:9" ht="14.4">
      <c r="B119" s="115"/>
      <c r="C119" s="161"/>
      <c r="D119" s="161"/>
      <c r="E119" s="161"/>
      <c r="F119" s="161"/>
      <c r="G119" s="176"/>
      <c r="H119" s="177"/>
      <c r="I119" s="164"/>
    </row>
    <row r="120" spans="2:9" ht="14.4">
      <c r="B120" s="115"/>
      <c r="C120" s="161"/>
      <c r="D120" s="161"/>
      <c r="E120" s="161"/>
      <c r="F120" s="161"/>
      <c r="G120" s="176"/>
      <c r="H120" s="177"/>
      <c r="I120" s="164"/>
    </row>
    <row r="121" spans="2:9" ht="14.4">
      <c r="B121" s="115"/>
      <c r="C121" s="161"/>
      <c r="D121" s="161"/>
      <c r="E121" s="161"/>
      <c r="F121" s="161"/>
      <c r="G121" s="176"/>
      <c r="H121" s="177"/>
      <c r="I121" s="164"/>
    </row>
    <row r="122" spans="2:9" ht="14.4">
      <c r="B122" s="115"/>
      <c r="C122" s="161"/>
      <c r="D122" s="161"/>
      <c r="E122" s="161"/>
      <c r="F122" s="161"/>
      <c r="G122" s="176"/>
      <c r="H122" s="177"/>
      <c r="I122" s="164"/>
    </row>
    <row r="123" spans="2:9" ht="14.4">
      <c r="B123" s="115"/>
      <c r="C123" s="161"/>
      <c r="D123" s="161"/>
      <c r="E123" s="161"/>
      <c r="F123" s="161"/>
      <c r="G123" s="176"/>
      <c r="H123" s="177"/>
      <c r="I123" s="164"/>
    </row>
    <row r="124" spans="2:9" ht="14.4">
      <c r="B124" s="115"/>
      <c r="C124" s="161"/>
      <c r="D124" s="161"/>
      <c r="E124" s="161"/>
      <c r="F124" s="161"/>
      <c r="G124" s="176"/>
      <c r="H124" s="177"/>
      <c r="I124" s="164"/>
    </row>
    <row r="125" spans="2:9" ht="14.4">
      <c r="B125" s="115"/>
      <c r="C125" s="161"/>
      <c r="D125" s="161"/>
      <c r="E125" s="161"/>
      <c r="F125" s="161"/>
      <c r="G125" s="176"/>
      <c r="H125" s="177"/>
      <c r="I125" s="164"/>
    </row>
    <row r="126" spans="2:9" ht="14.4">
      <c r="B126" s="115"/>
      <c r="C126" s="161"/>
      <c r="D126" s="161"/>
      <c r="E126" s="161"/>
      <c r="F126" s="161"/>
      <c r="G126" s="176"/>
      <c r="H126" s="177"/>
      <c r="I126" s="164"/>
    </row>
    <row r="127" spans="2:9" ht="14.4">
      <c r="B127" s="115"/>
      <c r="C127" s="161"/>
      <c r="D127" s="161"/>
      <c r="E127" s="161"/>
      <c r="F127" s="161"/>
      <c r="G127" s="176"/>
      <c r="H127" s="177"/>
      <c r="I127" s="164"/>
    </row>
    <row r="128" spans="2:9" ht="14.4">
      <c r="B128" s="115"/>
      <c r="C128" s="161"/>
      <c r="D128" s="161"/>
      <c r="E128" s="161"/>
      <c r="F128" s="161"/>
      <c r="G128" s="176"/>
      <c r="H128" s="177"/>
      <c r="I128" s="164"/>
    </row>
    <row r="129" spans="2:9" ht="14.4">
      <c r="B129" s="115"/>
      <c r="C129" s="161"/>
      <c r="D129" s="161"/>
      <c r="E129" s="161"/>
      <c r="F129" s="161"/>
      <c r="G129" s="176"/>
      <c r="H129" s="177"/>
      <c r="I129" s="164"/>
    </row>
    <row r="130" spans="2:9" ht="14.4">
      <c r="B130" s="115"/>
      <c r="C130" s="161"/>
      <c r="D130" s="161"/>
      <c r="E130" s="161"/>
      <c r="F130" s="161"/>
      <c r="G130" s="176"/>
      <c r="H130" s="177"/>
      <c r="I130" s="164"/>
    </row>
    <row r="131" spans="2:9" ht="14.4">
      <c r="B131" s="115"/>
      <c r="C131" s="161"/>
      <c r="D131" s="161"/>
      <c r="E131" s="161"/>
      <c r="F131" s="161"/>
      <c r="G131" s="176"/>
      <c r="H131" s="177"/>
      <c r="I131" s="164"/>
    </row>
    <row r="132" spans="2:9" ht="14.4">
      <c r="B132" s="115"/>
      <c r="C132" s="161"/>
      <c r="D132" s="161"/>
      <c r="E132" s="161"/>
      <c r="F132" s="161"/>
      <c r="G132" s="176"/>
      <c r="H132" s="177"/>
      <c r="I132" s="164"/>
    </row>
    <row r="133" spans="2:9" ht="14.4">
      <c r="B133" s="115"/>
      <c r="C133" s="161"/>
      <c r="D133" s="161"/>
      <c r="E133" s="161"/>
      <c r="F133" s="161"/>
      <c r="G133" s="176"/>
      <c r="H133" s="177"/>
      <c r="I133" s="164"/>
    </row>
    <row r="134" spans="2:9" ht="14.4">
      <c r="B134" s="115"/>
      <c r="C134" s="161"/>
      <c r="D134" s="161"/>
      <c r="E134" s="161"/>
      <c r="F134" s="161"/>
      <c r="G134" s="176"/>
      <c r="H134" s="177"/>
      <c r="I134" s="164"/>
    </row>
    <row r="135" spans="2:9" ht="14.4">
      <c r="B135" s="115"/>
      <c r="C135" s="161"/>
      <c r="D135" s="161"/>
      <c r="E135" s="161"/>
      <c r="F135" s="161"/>
      <c r="G135" s="176"/>
      <c r="H135" s="177"/>
      <c r="I135" s="164"/>
    </row>
    <row r="136" spans="2:9" ht="14.4">
      <c r="B136" s="115"/>
      <c r="C136" s="161"/>
      <c r="D136" s="161"/>
      <c r="E136" s="161"/>
      <c r="F136" s="161"/>
      <c r="G136" s="176"/>
      <c r="H136" s="177"/>
      <c r="I136" s="164"/>
    </row>
    <row r="137" spans="2:9" ht="14.4">
      <c r="B137" s="115"/>
      <c r="C137" s="161"/>
      <c r="D137" s="161"/>
      <c r="E137" s="161"/>
      <c r="F137" s="161"/>
      <c r="G137" s="176"/>
      <c r="H137" s="177"/>
      <c r="I137" s="164"/>
    </row>
    <row r="138" spans="2:9" ht="14.4">
      <c r="B138" s="115"/>
      <c r="C138" s="161"/>
      <c r="D138" s="161"/>
      <c r="E138" s="161"/>
      <c r="F138" s="161"/>
      <c r="G138" s="176"/>
      <c r="H138" s="177"/>
      <c r="I138" s="164"/>
    </row>
    <row r="139" spans="2:9" ht="14.4">
      <c r="B139" s="115"/>
      <c r="C139" s="161"/>
      <c r="D139" s="161"/>
      <c r="E139" s="161"/>
      <c r="F139" s="161"/>
      <c r="G139" s="176"/>
      <c r="H139" s="177"/>
      <c r="I139" s="164"/>
    </row>
    <row r="140" spans="2:9" ht="14.4">
      <c r="B140" s="115"/>
      <c r="C140" s="161"/>
      <c r="D140" s="161"/>
      <c r="E140" s="161"/>
      <c r="F140" s="161"/>
      <c r="G140" s="176"/>
      <c r="H140" s="177"/>
      <c r="I140" s="164"/>
    </row>
    <row r="141" spans="2:9" ht="14.4">
      <c r="B141" s="115"/>
      <c r="C141" s="161"/>
      <c r="D141" s="161"/>
      <c r="E141" s="161"/>
      <c r="F141" s="161"/>
      <c r="G141" s="176"/>
      <c r="H141" s="177"/>
      <c r="I141" s="164"/>
    </row>
    <row r="142" spans="2:9" ht="14.4">
      <c r="B142" s="115"/>
      <c r="C142" s="161"/>
      <c r="D142" s="161"/>
      <c r="E142" s="161"/>
      <c r="F142" s="161"/>
      <c r="G142" s="176"/>
      <c r="H142" s="177"/>
      <c r="I142" s="164"/>
    </row>
    <row r="143" spans="2:9" ht="14.4">
      <c r="B143" s="115"/>
      <c r="C143" s="161"/>
      <c r="D143" s="161"/>
      <c r="E143" s="161"/>
      <c r="F143" s="161"/>
      <c r="G143" s="176"/>
      <c r="H143" s="177"/>
      <c r="I143" s="164"/>
    </row>
    <row r="144" spans="2:9" ht="14.4">
      <c r="B144" s="115"/>
      <c r="C144" s="161"/>
      <c r="D144" s="161"/>
      <c r="E144" s="161"/>
      <c r="F144" s="161"/>
      <c r="G144" s="176"/>
      <c r="H144" s="177"/>
      <c r="I144" s="164"/>
    </row>
    <row r="145" spans="2:9" ht="14.4">
      <c r="B145" s="115"/>
      <c r="C145" s="161"/>
      <c r="D145" s="161"/>
      <c r="E145" s="161"/>
      <c r="F145" s="161"/>
      <c r="G145" s="176"/>
      <c r="H145" s="177"/>
      <c r="I145" s="164"/>
    </row>
    <row r="146" spans="2:9" ht="14.4">
      <c r="B146" s="115"/>
      <c r="C146" s="161"/>
      <c r="D146" s="161"/>
      <c r="E146" s="161"/>
      <c r="F146" s="161"/>
      <c r="G146" s="176"/>
      <c r="H146" s="177"/>
      <c r="I146" s="164"/>
    </row>
    <row r="147" spans="2:9" ht="14.4">
      <c r="B147" s="115"/>
      <c r="C147" s="161"/>
      <c r="D147" s="161"/>
      <c r="E147" s="161"/>
      <c r="F147" s="161"/>
      <c r="G147" s="176"/>
      <c r="H147" s="177"/>
      <c r="I147" s="164"/>
    </row>
    <row r="148" spans="2:9" ht="14.4">
      <c r="B148" s="115"/>
      <c r="C148" s="161"/>
      <c r="D148" s="161"/>
      <c r="E148" s="161"/>
      <c r="F148" s="161"/>
      <c r="G148" s="176"/>
      <c r="H148" s="177"/>
      <c r="I148" s="164"/>
    </row>
    <row r="149" spans="2:9" ht="14.4">
      <c r="B149" s="115"/>
      <c r="C149" s="161"/>
      <c r="D149" s="161"/>
      <c r="E149" s="161"/>
      <c r="F149" s="161"/>
      <c r="G149" s="176"/>
      <c r="H149" s="177"/>
      <c r="I149" s="164"/>
    </row>
    <row r="150" spans="2:9" ht="14.4">
      <c r="B150" s="115"/>
      <c r="C150" s="161"/>
      <c r="D150" s="161"/>
      <c r="E150" s="161"/>
      <c r="F150" s="161"/>
      <c r="G150" s="176"/>
      <c r="H150" s="177"/>
      <c r="I150" s="164"/>
    </row>
    <row r="151" spans="2:9" ht="14.4">
      <c r="B151" s="115"/>
      <c r="C151" s="161"/>
      <c r="D151" s="161"/>
      <c r="E151" s="161"/>
      <c r="F151" s="161"/>
      <c r="G151" s="176"/>
      <c r="H151" s="177"/>
      <c r="I151" s="164"/>
    </row>
    <row r="152" spans="2:9" ht="14.4">
      <c r="B152" s="115"/>
      <c r="C152" s="161"/>
      <c r="D152" s="161"/>
      <c r="E152" s="161"/>
      <c r="F152" s="161"/>
      <c r="G152" s="176"/>
      <c r="H152" s="177"/>
      <c r="I152" s="164"/>
    </row>
    <row r="153" spans="2:9" ht="14.4">
      <c r="B153" s="115"/>
      <c r="C153" s="161"/>
      <c r="D153" s="161"/>
      <c r="E153" s="161"/>
      <c r="F153" s="161"/>
      <c r="G153" s="176"/>
      <c r="H153" s="177"/>
      <c r="I153" s="164"/>
    </row>
    <row r="154" spans="2:9" ht="14.4">
      <c r="B154" s="115"/>
      <c r="C154" s="161"/>
      <c r="D154" s="161"/>
      <c r="E154" s="161"/>
      <c r="F154" s="161"/>
      <c r="G154" s="176"/>
      <c r="H154" s="177"/>
      <c r="I154" s="164"/>
    </row>
    <row r="155" spans="2:9" ht="14.4">
      <c r="B155" s="115"/>
      <c r="C155" s="161"/>
      <c r="D155" s="161"/>
      <c r="E155" s="161"/>
      <c r="F155" s="161"/>
      <c r="G155" s="176"/>
      <c r="H155" s="177"/>
      <c r="I155" s="164"/>
    </row>
    <row r="156" spans="2:9" ht="14.4">
      <c r="B156" s="115"/>
      <c r="C156" s="161"/>
      <c r="D156" s="161"/>
      <c r="E156" s="161"/>
      <c r="F156" s="161"/>
      <c r="G156" s="176"/>
      <c r="H156" s="177"/>
      <c r="I156" s="164"/>
    </row>
    <row r="157" spans="2:9" ht="14.4">
      <c r="B157" s="115"/>
      <c r="C157" s="161"/>
      <c r="D157" s="161"/>
      <c r="E157" s="161"/>
      <c r="F157" s="161"/>
      <c r="G157" s="176"/>
      <c r="H157" s="177"/>
      <c r="I157" s="164"/>
    </row>
    <row r="158" spans="2:9" ht="14.4">
      <c r="B158" s="115"/>
      <c r="C158" s="161"/>
      <c r="D158" s="161"/>
      <c r="E158" s="161"/>
      <c r="F158" s="161"/>
      <c r="G158" s="176"/>
      <c r="H158" s="177"/>
      <c r="I158" s="164"/>
    </row>
    <row r="159" spans="2:9" ht="14.4">
      <c r="B159" s="115"/>
      <c r="C159" s="161"/>
      <c r="D159" s="161"/>
      <c r="E159" s="161"/>
      <c r="F159" s="161"/>
      <c r="G159" s="176"/>
      <c r="H159" s="177"/>
      <c r="I159" s="164"/>
    </row>
    <row r="160" spans="2:9" ht="14.4">
      <c r="B160" s="115"/>
      <c r="C160" s="161"/>
      <c r="D160" s="161"/>
      <c r="E160" s="161"/>
      <c r="F160" s="161"/>
      <c r="G160" s="176"/>
      <c r="H160" s="177"/>
      <c r="I160" s="164"/>
    </row>
    <row r="161" spans="2:9" ht="14.4">
      <c r="B161" s="115"/>
      <c r="C161" s="161"/>
      <c r="D161" s="161"/>
      <c r="E161" s="161"/>
      <c r="F161" s="161"/>
      <c r="G161" s="176"/>
      <c r="H161" s="177"/>
      <c r="I161" s="164"/>
    </row>
    <row r="162" spans="2:9" ht="14.4">
      <c r="B162" s="115"/>
      <c r="C162" s="161"/>
      <c r="D162" s="161"/>
      <c r="E162" s="161"/>
      <c r="F162" s="161"/>
      <c r="G162" s="176"/>
      <c r="H162" s="177"/>
      <c r="I162" s="164"/>
    </row>
    <row r="163" spans="2:9" ht="14.4">
      <c r="B163" s="115"/>
      <c r="C163" s="161"/>
      <c r="D163" s="161"/>
      <c r="E163" s="161"/>
      <c r="F163" s="161"/>
      <c r="G163" s="176"/>
      <c r="H163" s="177"/>
      <c r="I163" s="164"/>
    </row>
    <row r="164" spans="2:9" ht="14.4">
      <c r="B164" s="115"/>
      <c r="C164" s="161"/>
      <c r="D164" s="161"/>
      <c r="E164" s="161"/>
      <c r="F164" s="161"/>
      <c r="G164" s="176"/>
      <c r="H164" s="177"/>
      <c r="I164" s="164"/>
    </row>
    <row r="165" spans="2:9" ht="14.4">
      <c r="B165" s="115"/>
      <c r="C165" s="161"/>
      <c r="D165" s="161"/>
      <c r="E165" s="161"/>
      <c r="F165" s="161"/>
      <c r="G165" s="176"/>
      <c r="H165" s="177"/>
      <c r="I165" s="164"/>
    </row>
    <row r="166" spans="2:9" ht="14.4">
      <c r="B166" s="115"/>
      <c r="C166" s="161"/>
      <c r="D166" s="161"/>
      <c r="E166" s="161"/>
      <c r="F166" s="161"/>
      <c r="G166" s="176"/>
      <c r="H166" s="177"/>
      <c r="I166" s="164"/>
    </row>
    <row r="167" spans="2:9" ht="14.4">
      <c r="B167" s="115"/>
      <c r="C167" s="161"/>
      <c r="D167" s="161"/>
      <c r="E167" s="161"/>
      <c r="F167" s="161"/>
      <c r="G167" s="176"/>
      <c r="H167" s="177"/>
      <c r="I167" s="164"/>
    </row>
    <row r="168" spans="2:9" ht="14.4">
      <c r="B168" s="115"/>
      <c r="C168" s="161"/>
      <c r="D168" s="161"/>
      <c r="E168" s="161"/>
      <c r="F168" s="161"/>
      <c r="G168" s="176"/>
      <c r="H168" s="177"/>
      <c r="I168" s="164"/>
    </row>
    <row r="169" spans="2:9" ht="14.4">
      <c r="B169" s="115"/>
      <c r="C169" s="161"/>
      <c r="D169" s="161"/>
      <c r="E169" s="161"/>
      <c r="F169" s="161"/>
      <c r="G169" s="176"/>
      <c r="H169" s="177"/>
      <c r="I169" s="164"/>
    </row>
    <row r="170" spans="2:9" ht="14.4">
      <c r="B170" s="115"/>
      <c r="C170" s="161"/>
      <c r="D170" s="161"/>
      <c r="E170" s="161"/>
      <c r="F170" s="161"/>
      <c r="G170" s="176"/>
      <c r="H170" s="177"/>
      <c r="I170" s="164"/>
    </row>
    <row r="171" spans="2:9" ht="14.4">
      <c r="B171" s="115"/>
      <c r="C171" s="161"/>
      <c r="D171" s="161"/>
      <c r="E171" s="161"/>
      <c r="F171" s="161"/>
      <c r="G171" s="176"/>
      <c r="H171" s="177"/>
      <c r="I171" s="164"/>
    </row>
    <row r="172" spans="2:9" ht="14.4">
      <c r="B172" s="115"/>
      <c r="C172" s="161"/>
      <c r="D172" s="161"/>
      <c r="E172" s="161"/>
      <c r="F172" s="161"/>
      <c r="G172" s="176"/>
      <c r="H172" s="177"/>
      <c r="I172" s="164"/>
    </row>
    <row r="173" spans="2:9" ht="14.4">
      <c r="B173" s="115"/>
      <c r="C173" s="161"/>
      <c r="D173" s="161"/>
      <c r="E173" s="161"/>
      <c r="F173" s="161"/>
      <c r="G173" s="176"/>
      <c r="H173" s="177"/>
      <c r="I173" s="164"/>
    </row>
    <row r="174" spans="2:9" ht="14.4">
      <c r="B174" s="115"/>
      <c r="C174" s="161"/>
      <c r="D174" s="161"/>
      <c r="E174" s="161"/>
      <c r="F174" s="161"/>
      <c r="G174" s="176"/>
      <c r="H174" s="177"/>
      <c r="I174" s="164"/>
    </row>
    <row r="175" spans="2:9" ht="14.4">
      <c r="B175" s="115"/>
      <c r="C175" s="161"/>
      <c r="D175" s="161"/>
      <c r="E175" s="161"/>
      <c r="F175" s="161"/>
      <c r="G175" s="176"/>
      <c r="H175" s="177"/>
      <c r="I175" s="164"/>
    </row>
    <row r="176" spans="2:9" ht="14.4">
      <c r="B176" s="115"/>
      <c r="C176" s="161"/>
      <c r="D176" s="161"/>
      <c r="E176" s="161"/>
      <c r="F176" s="161"/>
      <c r="G176" s="176"/>
      <c r="H176" s="177"/>
      <c r="I176" s="164"/>
    </row>
    <row r="177" spans="2:9" ht="14.4">
      <c r="B177" s="115"/>
      <c r="C177" s="161"/>
      <c r="D177" s="161"/>
      <c r="E177" s="161"/>
      <c r="F177" s="161"/>
      <c r="G177" s="176"/>
      <c r="H177" s="177"/>
      <c r="I177" s="164"/>
    </row>
    <row r="178" spans="2:9" ht="14.4">
      <c r="B178" s="115"/>
      <c r="C178" s="161"/>
      <c r="D178" s="161"/>
      <c r="E178" s="161"/>
      <c r="F178" s="161"/>
      <c r="G178" s="176"/>
      <c r="H178" s="177"/>
      <c r="I178" s="164"/>
    </row>
    <row r="179" spans="2:9" ht="14.4">
      <c r="B179" s="115"/>
      <c r="C179" s="161"/>
      <c r="D179" s="161"/>
      <c r="E179" s="161"/>
      <c r="F179" s="161"/>
      <c r="G179" s="176"/>
      <c r="H179" s="177"/>
      <c r="I179" s="164"/>
    </row>
    <row r="180" spans="2:9" ht="14.4">
      <c r="B180" s="115"/>
      <c r="C180" s="161"/>
      <c r="D180" s="161"/>
      <c r="E180" s="161"/>
      <c r="F180" s="161"/>
      <c r="G180" s="176"/>
      <c r="H180" s="177"/>
      <c r="I180" s="164"/>
    </row>
    <row r="181" spans="2:9" ht="14.4">
      <c r="B181" s="115"/>
      <c r="C181" s="161"/>
      <c r="D181" s="161"/>
      <c r="E181" s="161"/>
      <c r="F181" s="161"/>
      <c r="G181" s="176"/>
      <c r="H181" s="177"/>
      <c r="I181" s="164"/>
    </row>
    <row r="182" spans="2:9" ht="14.4">
      <c r="B182" s="115"/>
      <c r="C182" s="161"/>
      <c r="D182" s="161"/>
      <c r="E182" s="161"/>
      <c r="F182" s="161"/>
      <c r="G182" s="176"/>
      <c r="H182" s="177"/>
      <c r="I182" s="164"/>
    </row>
    <row r="183" spans="2:9" ht="14.4">
      <c r="B183" s="115"/>
      <c r="C183" s="161"/>
      <c r="D183" s="161"/>
      <c r="E183" s="161"/>
      <c r="F183" s="161"/>
      <c r="G183" s="176"/>
      <c r="H183" s="177"/>
      <c r="I183" s="164"/>
    </row>
    <row r="184" spans="2:9" ht="14.4">
      <c r="B184" s="115"/>
      <c r="C184" s="161"/>
      <c r="D184" s="161"/>
      <c r="E184" s="161"/>
      <c r="F184" s="161"/>
      <c r="G184" s="176"/>
      <c r="H184" s="177"/>
      <c r="I184" s="164"/>
    </row>
    <row r="185" spans="2:9" ht="14.4">
      <c r="B185" s="115"/>
      <c r="C185" s="161"/>
      <c r="D185" s="161"/>
      <c r="E185" s="161"/>
      <c r="F185" s="161"/>
      <c r="G185" s="176"/>
      <c r="H185" s="177"/>
      <c r="I185" s="164"/>
    </row>
    <row r="186" spans="2:9" ht="14.4">
      <c r="B186" s="115"/>
      <c r="C186" s="161"/>
      <c r="D186" s="161"/>
      <c r="E186" s="161"/>
      <c r="F186" s="161"/>
      <c r="G186" s="176"/>
      <c r="H186" s="177"/>
      <c r="I186" s="164"/>
    </row>
    <row r="187" spans="2:9" ht="14.4">
      <c r="B187" s="115"/>
      <c r="C187" s="161"/>
      <c r="D187" s="161"/>
      <c r="E187" s="161"/>
      <c r="F187" s="161"/>
      <c r="G187" s="176"/>
      <c r="H187" s="177"/>
      <c r="I187" s="164"/>
    </row>
    <row r="188" spans="2:9" ht="14.4">
      <c r="B188" s="115"/>
      <c r="C188" s="161"/>
      <c r="D188" s="161"/>
      <c r="E188" s="161"/>
      <c r="F188" s="161"/>
      <c r="G188" s="176"/>
      <c r="H188" s="177"/>
      <c r="I188" s="164"/>
    </row>
    <row r="189" spans="2:9" ht="14.4">
      <c r="B189" s="115"/>
      <c r="C189" s="161"/>
      <c r="D189" s="161"/>
      <c r="E189" s="161"/>
      <c r="F189" s="161"/>
      <c r="G189" s="176"/>
      <c r="H189" s="177"/>
      <c r="I189" s="164"/>
    </row>
    <row r="190" spans="2:9" ht="14.4">
      <c r="B190" s="115"/>
      <c r="C190" s="161"/>
      <c r="D190" s="161"/>
      <c r="E190" s="161"/>
      <c r="F190" s="161"/>
      <c r="G190" s="176"/>
      <c r="H190" s="177"/>
      <c r="I190" s="164"/>
    </row>
    <row r="191" spans="2:9" ht="14.4">
      <c r="B191" s="115"/>
      <c r="C191" s="161"/>
      <c r="D191" s="161"/>
      <c r="E191" s="161"/>
      <c r="F191" s="161"/>
      <c r="G191" s="176"/>
      <c r="H191" s="177"/>
      <c r="I191" s="164"/>
    </row>
    <row r="192" spans="2:9" ht="14.4">
      <c r="B192" s="115"/>
      <c r="C192" s="161"/>
      <c r="D192" s="161"/>
      <c r="E192" s="161"/>
      <c r="F192" s="161"/>
      <c r="G192" s="176"/>
      <c r="H192" s="177"/>
      <c r="I192" s="164"/>
    </row>
    <row r="193" spans="2:9" ht="14.4">
      <c r="B193" s="115"/>
      <c r="C193" s="161"/>
      <c r="D193" s="161"/>
      <c r="E193" s="161"/>
      <c r="F193" s="161"/>
      <c r="G193" s="176"/>
      <c r="H193" s="177"/>
      <c r="I193" s="164"/>
    </row>
    <row r="194" spans="2:9" ht="14.4">
      <c r="B194" s="115"/>
      <c r="C194" s="161"/>
      <c r="D194" s="161"/>
      <c r="E194" s="161"/>
      <c r="F194" s="161"/>
      <c r="G194" s="176"/>
      <c r="H194" s="177"/>
      <c r="I194" s="164"/>
    </row>
    <row r="195" spans="2:9" ht="14.4">
      <c r="B195" s="115"/>
      <c r="C195" s="161"/>
      <c r="D195" s="161"/>
      <c r="E195" s="161"/>
      <c r="F195" s="161"/>
      <c r="G195" s="176"/>
      <c r="H195" s="177"/>
      <c r="I195" s="164"/>
    </row>
    <row r="196" spans="2:9" ht="14.4">
      <c r="B196" s="115"/>
      <c r="C196" s="161"/>
      <c r="D196" s="161"/>
      <c r="E196" s="161"/>
      <c r="F196" s="161"/>
      <c r="G196" s="176"/>
      <c r="H196" s="177"/>
      <c r="I196" s="164"/>
    </row>
    <row r="197" spans="2:9" ht="14.4">
      <c r="B197" s="115"/>
      <c r="C197" s="161"/>
      <c r="D197" s="161"/>
      <c r="E197" s="161"/>
      <c r="F197" s="161"/>
      <c r="G197" s="176"/>
      <c r="H197" s="177"/>
      <c r="I197" s="164"/>
    </row>
    <row r="198" spans="2:9" ht="14.4">
      <c r="B198" s="115"/>
      <c r="C198" s="161"/>
      <c r="D198" s="161"/>
      <c r="E198" s="161"/>
      <c r="F198" s="161"/>
      <c r="G198" s="176"/>
      <c r="H198" s="177"/>
      <c r="I198" s="164"/>
    </row>
    <row r="199" spans="2:9" ht="14.4">
      <c r="B199" s="115"/>
      <c r="C199" s="161"/>
      <c r="D199" s="161"/>
      <c r="E199" s="161"/>
      <c r="F199" s="161"/>
      <c r="G199" s="176"/>
      <c r="H199" s="177"/>
      <c r="I199" s="164"/>
    </row>
    <row r="200" spans="2:9" ht="14.4">
      <c r="B200" s="115"/>
      <c r="C200" s="161"/>
      <c r="D200" s="161"/>
      <c r="E200" s="161"/>
      <c r="F200" s="161"/>
      <c r="G200" s="176"/>
      <c r="H200" s="177"/>
      <c r="I200" s="164"/>
    </row>
    <row r="201" spans="2:9" ht="14.4">
      <c r="B201" s="115"/>
      <c r="C201" s="161"/>
      <c r="D201" s="161"/>
      <c r="E201" s="161"/>
      <c r="F201" s="161"/>
      <c r="G201" s="176"/>
      <c r="H201" s="177"/>
      <c r="I201" s="164"/>
    </row>
    <row r="202" spans="2:9" ht="14.4">
      <c r="B202" s="115"/>
      <c r="C202" s="161"/>
      <c r="D202" s="161"/>
      <c r="E202" s="161"/>
      <c r="F202" s="161"/>
      <c r="G202" s="176"/>
      <c r="H202" s="177"/>
      <c r="I202" s="164"/>
    </row>
    <row r="203" spans="2:9" ht="14.4">
      <c r="B203" s="115"/>
      <c r="C203" s="161"/>
      <c r="D203" s="161"/>
      <c r="E203" s="161"/>
      <c r="F203" s="161"/>
      <c r="G203" s="176"/>
      <c r="H203" s="177"/>
      <c r="I203" s="164"/>
    </row>
    <row r="204" spans="2:9" ht="14.4">
      <c r="B204" s="115"/>
      <c r="C204" s="161"/>
      <c r="D204" s="161"/>
      <c r="E204" s="161"/>
      <c r="F204" s="161"/>
      <c r="G204" s="176"/>
      <c r="H204" s="177"/>
      <c r="I204" s="164"/>
    </row>
    <row r="205" spans="2:9" ht="14.4">
      <c r="B205" s="115"/>
      <c r="C205" s="161"/>
      <c r="D205" s="161"/>
      <c r="E205" s="161"/>
      <c r="F205" s="161"/>
      <c r="G205" s="176"/>
      <c r="H205" s="177"/>
      <c r="I205" s="164"/>
    </row>
    <row r="206" spans="2:9" ht="14.4">
      <c r="B206" s="115"/>
      <c r="C206" s="161"/>
      <c r="D206" s="161"/>
      <c r="E206" s="161"/>
      <c r="F206" s="161"/>
      <c r="G206" s="176"/>
      <c r="H206" s="177"/>
      <c r="I206" s="164"/>
    </row>
    <row r="207" spans="2:9" ht="14.4">
      <c r="B207" s="115"/>
      <c r="C207" s="161"/>
      <c r="D207" s="161"/>
      <c r="E207" s="161"/>
      <c r="F207" s="161"/>
      <c r="G207" s="176"/>
      <c r="H207" s="177"/>
      <c r="I207" s="164"/>
    </row>
    <row r="208" spans="2:9" ht="14.4">
      <c r="B208" s="115"/>
      <c r="C208" s="161"/>
      <c r="D208" s="161"/>
      <c r="E208" s="161"/>
      <c r="F208" s="161"/>
      <c r="G208" s="176"/>
      <c r="H208" s="177"/>
      <c r="I208" s="164"/>
    </row>
    <row r="209" spans="2:9" ht="14.4">
      <c r="B209" s="115"/>
      <c r="C209" s="161"/>
      <c r="D209" s="161"/>
      <c r="E209" s="161"/>
      <c r="F209" s="161"/>
      <c r="G209" s="176"/>
      <c r="H209" s="177"/>
      <c r="I209" s="164"/>
    </row>
    <row r="210" spans="2:9" ht="14.4">
      <c r="B210" s="115"/>
      <c r="C210" s="161"/>
      <c r="D210" s="161"/>
      <c r="E210" s="161"/>
      <c r="F210" s="161"/>
      <c r="G210" s="176"/>
      <c r="H210" s="177"/>
      <c r="I210" s="164"/>
    </row>
    <row r="211" spans="2:9" ht="14.4">
      <c r="B211" s="115"/>
      <c r="C211" s="161"/>
      <c r="D211" s="161"/>
      <c r="E211" s="161"/>
      <c r="F211" s="161"/>
      <c r="G211" s="176"/>
      <c r="H211" s="177"/>
      <c r="I211" s="164"/>
    </row>
    <row r="212" spans="2:9" ht="14.4">
      <c r="B212" s="115"/>
      <c r="C212" s="161"/>
      <c r="D212" s="161"/>
      <c r="E212" s="161"/>
      <c r="F212" s="161"/>
      <c r="G212" s="176"/>
      <c r="H212" s="177"/>
      <c r="I212" s="164"/>
    </row>
    <row r="213" spans="2:9" ht="14.4">
      <c r="B213" s="115"/>
      <c r="C213" s="161"/>
      <c r="D213" s="161"/>
      <c r="E213" s="161"/>
      <c r="F213" s="161"/>
      <c r="G213" s="176"/>
      <c r="H213" s="177"/>
      <c r="I213" s="164"/>
    </row>
    <row r="214" spans="2:9" ht="14.4">
      <c r="B214" s="115"/>
      <c r="C214" s="161"/>
      <c r="D214" s="161"/>
      <c r="E214" s="161"/>
      <c r="F214" s="161"/>
      <c r="G214" s="176"/>
      <c r="H214" s="177"/>
      <c r="I214" s="164"/>
    </row>
    <row r="215" spans="2:9" ht="14.4">
      <c r="B215" s="115"/>
      <c r="C215" s="161"/>
      <c r="D215" s="161"/>
      <c r="E215" s="161"/>
      <c r="F215" s="161"/>
      <c r="G215" s="176"/>
      <c r="H215" s="177"/>
      <c r="I215" s="164"/>
    </row>
    <row r="216" spans="2:9" ht="14.4">
      <c r="B216" s="115"/>
      <c r="C216" s="161"/>
      <c r="D216" s="161"/>
      <c r="E216" s="161"/>
      <c r="F216" s="161"/>
      <c r="G216" s="176"/>
      <c r="H216" s="177"/>
      <c r="I216" s="164"/>
    </row>
    <row r="217" spans="2:9" ht="14.4">
      <c r="B217" s="115"/>
      <c r="C217" s="161"/>
      <c r="D217" s="161"/>
      <c r="E217" s="161"/>
      <c r="F217" s="161"/>
      <c r="G217" s="176"/>
      <c r="H217" s="177"/>
      <c r="I217" s="164"/>
    </row>
    <row r="218" spans="2:9" ht="14.4">
      <c r="B218" s="115"/>
      <c r="C218" s="161"/>
      <c r="D218" s="161"/>
      <c r="E218" s="161"/>
      <c r="F218" s="161"/>
      <c r="G218" s="176"/>
      <c r="H218" s="177"/>
      <c r="I218" s="164"/>
    </row>
    <row r="219" spans="2:9" ht="14.4">
      <c r="B219" s="115"/>
      <c r="C219" s="161"/>
      <c r="D219" s="161"/>
      <c r="E219" s="161"/>
      <c r="F219" s="161"/>
      <c r="G219" s="176"/>
      <c r="H219" s="177"/>
      <c r="I219" s="164"/>
    </row>
    <row r="220" spans="2:9" ht="14.4">
      <c r="B220" s="115"/>
      <c r="C220" s="161"/>
      <c r="D220" s="161"/>
      <c r="E220" s="161"/>
      <c r="F220" s="161"/>
      <c r="G220" s="176"/>
      <c r="H220" s="177"/>
      <c r="I220" s="164"/>
    </row>
    <row r="221" spans="2:9" ht="14.4">
      <c r="B221" s="115"/>
      <c r="C221" s="161"/>
      <c r="D221" s="161"/>
      <c r="E221" s="161"/>
      <c r="F221" s="161"/>
      <c r="G221" s="176"/>
      <c r="H221" s="177"/>
      <c r="I221" s="164"/>
    </row>
    <row r="222" spans="2:9" ht="14.4">
      <c r="B222" s="115"/>
      <c r="C222" s="161"/>
      <c r="D222" s="161"/>
      <c r="E222" s="161"/>
      <c r="F222" s="161"/>
      <c r="G222" s="176"/>
      <c r="H222" s="177"/>
      <c r="I222" s="164"/>
    </row>
    <row r="223" spans="2:9" ht="14.4">
      <c r="B223" s="115"/>
      <c r="C223" s="161"/>
      <c r="D223" s="161"/>
      <c r="E223" s="161"/>
      <c r="F223" s="161"/>
      <c r="G223" s="176"/>
      <c r="H223" s="177"/>
      <c r="I223" s="164"/>
    </row>
    <row r="224" spans="2:9" ht="14.4">
      <c r="B224" s="115"/>
      <c r="C224" s="161"/>
      <c r="D224" s="161"/>
      <c r="E224" s="161"/>
      <c r="F224" s="161"/>
      <c r="G224" s="176"/>
      <c r="H224" s="177"/>
      <c r="I224" s="164"/>
    </row>
    <row r="225" spans="2:9" ht="14.4">
      <c r="B225" s="115"/>
      <c r="C225" s="161"/>
      <c r="D225" s="161"/>
      <c r="E225" s="161"/>
      <c r="F225" s="161"/>
      <c r="G225" s="176"/>
      <c r="H225" s="177"/>
      <c r="I225" s="164"/>
    </row>
    <row r="226" spans="2:9" ht="14.4">
      <c r="B226" s="115"/>
      <c r="C226" s="161"/>
      <c r="D226" s="161"/>
      <c r="E226" s="161"/>
      <c r="F226" s="161"/>
      <c r="G226" s="176"/>
      <c r="H226" s="177"/>
      <c r="I226" s="164"/>
    </row>
    <row r="227" spans="2:9" ht="14.4">
      <c r="B227" s="115"/>
      <c r="C227" s="161"/>
      <c r="D227" s="161"/>
      <c r="E227" s="161"/>
      <c r="F227" s="161"/>
      <c r="G227" s="176"/>
      <c r="H227" s="177"/>
      <c r="I227" s="164"/>
    </row>
    <row r="228" spans="2:9" ht="14.4">
      <c r="B228" s="115"/>
      <c r="C228" s="161"/>
      <c r="D228" s="161"/>
      <c r="E228" s="161"/>
      <c r="F228" s="161"/>
      <c r="G228" s="176"/>
      <c r="H228" s="177"/>
      <c r="I228" s="164"/>
    </row>
    <row r="229" spans="2:9" ht="14.4">
      <c r="B229" s="115"/>
      <c r="C229" s="161"/>
      <c r="D229" s="161"/>
      <c r="E229" s="161"/>
      <c r="F229" s="161"/>
      <c r="G229" s="176"/>
      <c r="H229" s="177"/>
      <c r="I229" s="164"/>
    </row>
    <row r="230" spans="2:9" ht="14.4">
      <c r="B230" s="115"/>
      <c r="C230" s="161"/>
      <c r="D230" s="161"/>
      <c r="E230" s="161"/>
      <c r="F230" s="161"/>
      <c r="G230" s="176"/>
      <c r="H230" s="177"/>
      <c r="I230" s="164"/>
    </row>
    <row r="231" spans="2:9" ht="14.4">
      <c r="B231" s="115"/>
      <c r="C231" s="161"/>
      <c r="D231" s="161"/>
      <c r="E231" s="161"/>
      <c r="F231" s="161"/>
      <c r="G231" s="176"/>
      <c r="H231" s="177"/>
      <c r="I231" s="164"/>
    </row>
    <row r="232" spans="2:9" ht="14.4">
      <c r="B232" s="115"/>
      <c r="C232" s="161"/>
      <c r="D232" s="161"/>
      <c r="E232" s="161"/>
      <c r="F232" s="161"/>
      <c r="G232" s="176"/>
      <c r="H232" s="177"/>
      <c r="I232" s="164"/>
    </row>
    <row r="233" spans="2:9" ht="14.4">
      <c r="B233" s="115"/>
      <c r="C233" s="161"/>
      <c r="D233" s="161"/>
      <c r="E233" s="161"/>
      <c r="F233" s="161"/>
      <c r="G233" s="176"/>
      <c r="H233" s="177"/>
      <c r="I233" s="164"/>
    </row>
    <row r="234" spans="2:9" ht="14.4">
      <c r="B234" s="115"/>
      <c r="C234" s="161"/>
      <c r="D234" s="161"/>
      <c r="E234" s="161"/>
      <c r="F234" s="161"/>
      <c r="G234" s="176"/>
      <c r="H234" s="177"/>
      <c r="I234" s="164"/>
    </row>
    <row r="235" spans="2:9" ht="14.4">
      <c r="B235" s="115"/>
      <c r="C235" s="161"/>
      <c r="D235" s="161"/>
      <c r="E235" s="161"/>
      <c r="F235" s="161"/>
      <c r="G235" s="176"/>
      <c r="H235" s="177"/>
      <c r="I235" s="164"/>
    </row>
    <row r="236" spans="2:9" ht="14.4">
      <c r="B236" s="115"/>
      <c r="C236" s="161"/>
      <c r="D236" s="161"/>
      <c r="E236" s="161"/>
      <c r="F236" s="161"/>
      <c r="G236" s="176"/>
      <c r="H236" s="177"/>
      <c r="I236" s="164"/>
    </row>
    <row r="237" spans="2:9" ht="14.4">
      <c r="B237" s="115"/>
      <c r="C237" s="161"/>
      <c r="D237" s="161"/>
      <c r="E237" s="161"/>
      <c r="F237" s="161"/>
      <c r="G237" s="176"/>
      <c r="H237" s="177"/>
      <c r="I237" s="164"/>
    </row>
    <row r="238" spans="2:9" ht="14.4">
      <c r="B238" s="115"/>
      <c r="C238" s="161"/>
      <c r="D238" s="161"/>
      <c r="E238" s="161"/>
      <c r="F238" s="161"/>
      <c r="G238" s="176"/>
      <c r="H238" s="177"/>
      <c r="I238" s="164"/>
    </row>
    <row r="239" spans="2:9" ht="14.4">
      <c r="B239" s="115"/>
      <c r="C239" s="161"/>
      <c r="D239" s="161"/>
      <c r="E239" s="161"/>
      <c r="F239" s="161"/>
      <c r="G239" s="176"/>
      <c r="H239" s="177"/>
      <c r="I239" s="164"/>
    </row>
    <row r="240" spans="2:9" ht="14.4">
      <c r="B240" s="115"/>
      <c r="C240" s="161"/>
      <c r="D240" s="161"/>
      <c r="E240" s="161"/>
      <c r="F240" s="161"/>
      <c r="G240" s="176"/>
      <c r="H240" s="177"/>
      <c r="I240" s="164"/>
    </row>
    <row r="241" spans="2:9" ht="14.4">
      <c r="B241" s="115"/>
      <c r="C241" s="161"/>
      <c r="D241" s="161"/>
      <c r="E241" s="161"/>
      <c r="F241" s="161"/>
      <c r="G241" s="176"/>
      <c r="H241" s="177"/>
      <c r="I241" s="164"/>
    </row>
    <row r="242" spans="2:9" ht="14.4">
      <c r="B242" s="115"/>
      <c r="C242" s="161"/>
      <c r="D242" s="161"/>
      <c r="E242" s="161"/>
      <c r="F242" s="161"/>
      <c r="G242" s="176"/>
      <c r="H242" s="177"/>
      <c r="I242" s="164"/>
    </row>
    <row r="243" spans="2:9" ht="14.4">
      <c r="B243" s="115"/>
      <c r="C243" s="161"/>
      <c r="D243" s="161"/>
      <c r="E243" s="161"/>
      <c r="F243" s="161"/>
      <c r="G243" s="176"/>
      <c r="H243" s="177"/>
      <c r="I243" s="164"/>
    </row>
    <row r="244" spans="2:9" ht="14.4">
      <c r="B244" s="115"/>
      <c r="C244" s="161"/>
      <c r="D244" s="161"/>
      <c r="E244" s="161"/>
      <c r="F244" s="161"/>
      <c r="G244" s="176"/>
      <c r="H244" s="177"/>
      <c r="I244" s="164"/>
    </row>
    <row r="245" spans="2:9" ht="14.4">
      <c r="B245" s="115"/>
      <c r="C245" s="161"/>
      <c r="D245" s="161"/>
      <c r="E245" s="161"/>
      <c r="F245" s="161"/>
      <c r="G245" s="176"/>
      <c r="H245" s="177"/>
      <c r="I245" s="164"/>
    </row>
    <row r="246" spans="2:9" ht="14.4">
      <c r="B246" s="115"/>
      <c r="C246" s="161"/>
      <c r="D246" s="161"/>
      <c r="E246" s="161"/>
      <c r="F246" s="161"/>
      <c r="G246" s="176"/>
      <c r="H246" s="177"/>
      <c r="I246" s="164"/>
    </row>
    <row r="247" spans="2:9">
      <c r="B247" s="115"/>
      <c r="C247" s="161"/>
      <c r="D247" s="161"/>
      <c r="E247" s="161"/>
      <c r="F247" s="161"/>
    </row>
    <row r="248" spans="2:9">
      <c r="B248" s="115"/>
      <c r="C248" s="161"/>
      <c r="D248" s="161"/>
      <c r="E248" s="161"/>
      <c r="F248" s="161"/>
    </row>
    <row r="249" spans="2:9">
      <c r="B249" s="115"/>
      <c r="C249" s="161"/>
      <c r="D249" s="161"/>
      <c r="E249" s="161"/>
      <c r="F249" s="161"/>
    </row>
    <row r="250" spans="2:9">
      <c r="B250" s="115"/>
      <c r="C250" s="161"/>
      <c r="D250" s="161"/>
      <c r="E250" s="161"/>
      <c r="F250" s="161"/>
    </row>
    <row r="251" spans="2:9">
      <c r="B251" s="115"/>
      <c r="C251" s="161"/>
      <c r="D251" s="161"/>
      <c r="E251" s="161"/>
      <c r="F251" s="161"/>
    </row>
    <row r="252" spans="2:9">
      <c r="B252" s="115"/>
      <c r="C252" s="161"/>
      <c r="D252" s="161"/>
      <c r="E252" s="161"/>
      <c r="F252" s="161"/>
    </row>
    <row r="253" spans="2:9">
      <c r="B253" s="115"/>
      <c r="C253" s="161"/>
      <c r="D253" s="161"/>
      <c r="E253" s="161"/>
      <c r="F253" s="161"/>
    </row>
    <row r="254" spans="2:9">
      <c r="B254" s="115"/>
      <c r="C254" s="161"/>
      <c r="D254" s="161"/>
      <c r="E254" s="161"/>
      <c r="F254" s="161"/>
    </row>
    <row r="255" spans="2:9">
      <c r="B255" s="115"/>
      <c r="C255" s="161"/>
      <c r="D255" s="161"/>
      <c r="E255" s="161"/>
      <c r="F255" s="161"/>
    </row>
    <row r="256" spans="2:9">
      <c r="B256" s="115"/>
      <c r="C256" s="161"/>
      <c r="D256" s="161"/>
      <c r="E256" s="161"/>
      <c r="F256" s="161"/>
    </row>
    <row r="257" spans="2:6">
      <c r="B257" s="115"/>
      <c r="C257" s="161"/>
      <c r="D257" s="161"/>
      <c r="E257" s="161"/>
      <c r="F257" s="161"/>
    </row>
    <row r="258" spans="2:6">
      <c r="B258" s="115"/>
      <c r="C258" s="161"/>
      <c r="D258" s="161"/>
      <c r="E258" s="161"/>
      <c r="F258" s="161"/>
    </row>
    <row r="259" spans="2:6">
      <c r="B259" s="115"/>
      <c r="C259" s="161"/>
      <c r="D259" s="161"/>
      <c r="E259" s="161"/>
      <c r="F259" s="161"/>
    </row>
    <row r="260" spans="2:6">
      <c r="B260" s="115"/>
      <c r="C260" s="161"/>
      <c r="D260" s="161"/>
      <c r="E260" s="161"/>
      <c r="F260" s="161"/>
    </row>
    <row r="261" spans="2:6">
      <c r="B261" s="115"/>
      <c r="C261" s="161"/>
      <c r="D261" s="161"/>
      <c r="E261" s="161"/>
      <c r="F261" s="161"/>
    </row>
    <row r="262" spans="2:6">
      <c r="B262" s="115"/>
      <c r="C262" s="161"/>
      <c r="D262" s="161"/>
      <c r="E262" s="161"/>
      <c r="F262" s="161"/>
    </row>
    <row r="263" spans="2:6">
      <c r="B263" s="115"/>
      <c r="C263" s="161"/>
      <c r="D263" s="161"/>
      <c r="E263" s="161"/>
      <c r="F263" s="161"/>
    </row>
    <row r="264" spans="2:6">
      <c r="B264" s="115"/>
      <c r="C264" s="161"/>
      <c r="D264" s="161"/>
      <c r="E264" s="161"/>
      <c r="F264" s="161"/>
    </row>
    <row r="265" spans="2:6">
      <c r="B265" s="115"/>
      <c r="C265" s="161"/>
      <c r="D265" s="161"/>
      <c r="E265" s="161"/>
      <c r="F265" s="161"/>
    </row>
    <row r="266" spans="2:6">
      <c r="B266" s="115"/>
      <c r="C266" s="161"/>
      <c r="D266" s="161"/>
      <c r="E266" s="161"/>
      <c r="F266" s="161"/>
    </row>
    <row r="267" spans="2:6">
      <c r="B267" s="115"/>
      <c r="C267" s="161"/>
      <c r="D267" s="161"/>
      <c r="E267" s="161"/>
      <c r="F267" s="161"/>
    </row>
    <row r="268" spans="2:6">
      <c r="B268" s="115"/>
      <c r="C268" s="161"/>
      <c r="D268" s="161"/>
      <c r="E268" s="161"/>
      <c r="F268" s="161"/>
    </row>
    <row r="269" spans="2:6">
      <c r="B269" s="115"/>
      <c r="C269" s="161"/>
      <c r="D269" s="161"/>
      <c r="E269" s="161"/>
      <c r="F269" s="161"/>
    </row>
    <row r="270" spans="2:6">
      <c r="B270" s="115"/>
      <c r="C270" s="161"/>
      <c r="D270" s="161"/>
      <c r="E270" s="161"/>
      <c r="F270" s="161"/>
    </row>
    <row r="271" spans="2:6">
      <c r="B271" s="115"/>
      <c r="C271" s="161"/>
      <c r="D271" s="161"/>
      <c r="E271" s="161"/>
      <c r="F271" s="161"/>
    </row>
    <row r="272" spans="2:6">
      <c r="B272" s="115"/>
      <c r="C272" s="161"/>
      <c r="D272" s="161"/>
      <c r="E272" s="161"/>
      <c r="F272" s="161"/>
    </row>
    <row r="273" spans="2:9">
      <c r="B273" s="115"/>
      <c r="C273" s="161"/>
      <c r="D273" s="161"/>
      <c r="E273" s="161"/>
      <c r="F273" s="161"/>
    </row>
    <row r="274" spans="2:9">
      <c r="B274" s="115"/>
      <c r="C274" s="161"/>
      <c r="D274" s="161"/>
      <c r="E274" s="161"/>
      <c r="F274" s="161"/>
    </row>
    <row r="275" spans="2:9">
      <c r="B275" s="115"/>
      <c r="C275" s="161"/>
      <c r="D275" s="161"/>
      <c r="E275" s="161"/>
      <c r="F275" s="161"/>
    </row>
    <row r="276" spans="2:9" ht="14.4">
      <c r="B276" s="115"/>
      <c r="C276" s="161"/>
      <c r="D276" s="161"/>
      <c r="E276" s="161"/>
      <c r="F276" s="161"/>
      <c r="G276" s="176"/>
      <c r="H276" s="177"/>
      <c r="I276" s="164"/>
    </row>
    <row r="277" spans="2:9" ht="14.4">
      <c r="B277" s="115"/>
      <c r="C277" s="161"/>
      <c r="D277" s="161"/>
      <c r="E277" s="161"/>
      <c r="F277" s="161"/>
      <c r="G277" s="176"/>
      <c r="H277" s="177"/>
      <c r="I277" s="164"/>
    </row>
    <row r="278" spans="2:9" ht="14.4">
      <c r="B278" s="115"/>
      <c r="C278" s="161"/>
      <c r="D278" s="161"/>
      <c r="E278" s="161"/>
      <c r="F278" s="161"/>
      <c r="G278" s="176"/>
      <c r="H278" s="177"/>
      <c r="I278" s="164"/>
    </row>
    <row r="279" spans="2:9" ht="14.4">
      <c r="B279" s="115"/>
      <c r="C279" s="161"/>
      <c r="D279" s="161"/>
      <c r="E279" s="161"/>
      <c r="F279" s="161"/>
      <c r="G279" s="176"/>
      <c r="H279" s="177"/>
      <c r="I279" s="164"/>
    </row>
    <row r="280" spans="2:9" ht="14.4">
      <c r="B280" s="115"/>
      <c r="C280" s="161"/>
      <c r="D280" s="161"/>
      <c r="E280" s="161"/>
      <c r="F280" s="161"/>
      <c r="G280" s="176"/>
      <c r="H280" s="177"/>
      <c r="I280" s="164"/>
    </row>
    <row r="281" spans="2:9" ht="14.4">
      <c r="B281" s="115"/>
      <c r="C281" s="161"/>
      <c r="D281" s="161"/>
      <c r="E281" s="161"/>
      <c r="F281" s="161"/>
      <c r="G281" s="176"/>
      <c r="H281" s="177"/>
      <c r="I281" s="164"/>
    </row>
    <row r="282" spans="2:9" ht="14.4">
      <c r="B282" s="115"/>
      <c r="C282" s="161"/>
      <c r="D282" s="161"/>
      <c r="E282" s="161"/>
      <c r="F282" s="161"/>
      <c r="G282" s="176"/>
      <c r="H282" s="177"/>
      <c r="I282" s="164"/>
    </row>
    <row r="283" spans="2:9" ht="14.4">
      <c r="B283" s="115"/>
      <c r="C283" s="161"/>
      <c r="D283" s="161"/>
      <c r="E283" s="161"/>
      <c r="F283" s="161"/>
      <c r="G283" s="176"/>
      <c r="H283" s="177"/>
      <c r="I283" s="164"/>
    </row>
    <row r="284" spans="2:9" ht="14.4">
      <c r="B284" s="115"/>
      <c r="C284" s="161"/>
      <c r="D284" s="161"/>
      <c r="E284" s="161"/>
      <c r="F284" s="161"/>
      <c r="G284" s="176"/>
      <c r="H284" s="177"/>
      <c r="I284" s="164"/>
    </row>
    <row r="285" spans="2:9" ht="14.4">
      <c r="B285" s="115"/>
      <c r="C285" s="161"/>
      <c r="D285" s="161"/>
      <c r="E285" s="161"/>
      <c r="F285" s="161"/>
      <c r="G285" s="176"/>
      <c r="H285" s="177"/>
      <c r="I285" s="164"/>
    </row>
    <row r="286" spans="2:9" ht="14.4">
      <c r="B286" s="115"/>
      <c r="C286" s="161"/>
      <c r="D286" s="161"/>
      <c r="E286" s="161"/>
      <c r="F286" s="161"/>
      <c r="G286" s="176"/>
      <c r="H286" s="177"/>
      <c r="I286" s="164"/>
    </row>
    <row r="287" spans="2:9" ht="14.4">
      <c r="B287" s="115"/>
      <c r="C287" s="161"/>
      <c r="D287" s="161"/>
      <c r="E287" s="161"/>
      <c r="F287" s="161"/>
      <c r="G287" s="176"/>
      <c r="H287" s="177"/>
      <c r="I287" s="164"/>
    </row>
    <row r="288" spans="2:9" ht="14.4">
      <c r="B288" s="115"/>
      <c r="C288" s="161"/>
      <c r="D288" s="161"/>
      <c r="E288" s="161"/>
      <c r="F288" s="161"/>
      <c r="G288" s="176"/>
      <c r="H288" s="177"/>
      <c r="I288" s="164"/>
    </row>
    <row r="289" spans="2:9" ht="14.4">
      <c r="B289" s="115"/>
      <c r="C289" s="161"/>
      <c r="D289" s="161"/>
      <c r="E289" s="161"/>
      <c r="F289" s="161"/>
      <c r="G289" s="176"/>
      <c r="H289" s="177"/>
      <c r="I289" s="164"/>
    </row>
    <row r="290" spans="2:9" ht="14.4">
      <c r="B290" s="115"/>
      <c r="C290" s="161"/>
      <c r="D290" s="161"/>
      <c r="E290" s="161"/>
      <c r="F290" s="161"/>
      <c r="G290" s="176"/>
      <c r="H290" s="177"/>
      <c r="I290" s="164"/>
    </row>
    <row r="291" spans="2:9" ht="14.4">
      <c r="B291" s="115"/>
      <c r="C291" s="161"/>
      <c r="D291" s="161"/>
      <c r="E291" s="161"/>
      <c r="F291" s="161"/>
      <c r="G291" s="176"/>
      <c r="H291" s="177"/>
      <c r="I291" s="164"/>
    </row>
    <row r="292" spans="2:9" ht="14.4">
      <c r="B292" s="115"/>
      <c r="C292" s="161"/>
      <c r="D292" s="161"/>
      <c r="E292" s="161"/>
      <c r="F292" s="161"/>
      <c r="G292" s="176"/>
      <c r="H292" s="177"/>
      <c r="I292" s="164"/>
    </row>
    <row r="293" spans="2:9" ht="14.4">
      <c r="B293" s="115"/>
      <c r="C293" s="161"/>
      <c r="D293" s="161"/>
      <c r="E293" s="161"/>
      <c r="F293" s="161"/>
      <c r="G293" s="176"/>
      <c r="H293" s="177"/>
      <c r="I293" s="164"/>
    </row>
    <row r="294" spans="2:9" ht="14.4">
      <c r="B294" s="115"/>
      <c r="C294" s="161"/>
      <c r="D294" s="161"/>
      <c r="E294" s="161"/>
      <c r="F294" s="161"/>
      <c r="G294" s="176"/>
      <c r="H294" s="177"/>
      <c r="I294" s="164"/>
    </row>
    <row r="295" spans="2:9" ht="14.4">
      <c r="B295" s="115"/>
      <c r="C295" s="161"/>
      <c r="D295" s="161"/>
      <c r="E295" s="161"/>
      <c r="F295" s="161"/>
      <c r="G295" s="176"/>
      <c r="H295" s="177"/>
      <c r="I295" s="164"/>
    </row>
    <row r="296" spans="2:9" ht="14.4">
      <c r="B296" s="115"/>
      <c r="C296" s="161"/>
      <c r="D296" s="161"/>
      <c r="E296" s="161"/>
      <c r="F296" s="161"/>
      <c r="G296" s="176"/>
      <c r="H296" s="177"/>
      <c r="I296" s="164"/>
    </row>
    <row r="297" spans="2:9" ht="14.4">
      <c r="B297" s="115"/>
      <c r="C297" s="161"/>
      <c r="D297" s="161"/>
      <c r="E297" s="161"/>
      <c r="F297" s="161"/>
      <c r="G297" s="176"/>
      <c r="H297" s="177"/>
      <c r="I297" s="164"/>
    </row>
    <row r="298" spans="2:9" ht="14.4">
      <c r="B298" s="115"/>
      <c r="C298" s="161"/>
      <c r="D298" s="161"/>
      <c r="E298" s="161"/>
      <c r="F298" s="161"/>
      <c r="G298" s="176"/>
      <c r="H298" s="177"/>
      <c r="I298" s="164"/>
    </row>
    <row r="299" spans="2:9" ht="14.4">
      <c r="B299" s="115"/>
      <c r="C299" s="161"/>
      <c r="D299" s="161"/>
      <c r="E299" s="161"/>
      <c r="F299" s="161"/>
      <c r="G299" s="176"/>
      <c r="H299" s="177"/>
      <c r="I299" s="164"/>
    </row>
    <row r="300" spans="2:9" ht="14.4">
      <c r="B300" s="115"/>
      <c r="C300" s="161"/>
      <c r="D300" s="161"/>
      <c r="E300" s="161"/>
      <c r="F300" s="161"/>
      <c r="G300" s="176"/>
      <c r="H300" s="177"/>
      <c r="I300" s="164"/>
    </row>
    <row r="301" spans="2:9" ht="14.4">
      <c r="B301" s="115"/>
      <c r="C301" s="161"/>
      <c r="D301" s="161"/>
      <c r="E301" s="161"/>
      <c r="F301" s="161"/>
      <c r="G301" s="176"/>
      <c r="H301" s="177"/>
      <c r="I301" s="164"/>
    </row>
    <row r="302" spans="2:9" ht="14.4">
      <c r="B302" s="115"/>
      <c r="C302" s="161"/>
      <c r="D302" s="161"/>
      <c r="E302" s="161"/>
      <c r="F302" s="161"/>
      <c r="G302" s="176"/>
      <c r="H302" s="177"/>
      <c r="I302" s="164"/>
    </row>
    <row r="303" spans="2:9" ht="14.4">
      <c r="B303" s="115"/>
      <c r="C303" s="161"/>
      <c r="D303" s="161"/>
      <c r="E303" s="161"/>
      <c r="F303" s="161"/>
      <c r="G303" s="176"/>
      <c r="H303" s="177"/>
      <c r="I303" s="164"/>
    </row>
    <row r="304" spans="2:9" ht="14.4">
      <c r="B304" s="115"/>
      <c r="C304" s="161"/>
      <c r="D304" s="161"/>
      <c r="E304" s="161"/>
      <c r="F304" s="161"/>
      <c r="G304" s="176"/>
      <c r="H304" s="177"/>
      <c r="I304" s="164"/>
    </row>
    <row r="305" spans="2:9" ht="14.4">
      <c r="B305" s="115"/>
      <c r="C305" s="161"/>
      <c r="D305" s="161"/>
      <c r="E305" s="161"/>
      <c r="F305" s="161"/>
      <c r="G305" s="176"/>
      <c r="H305" s="177"/>
      <c r="I305" s="164"/>
    </row>
    <row r="306" spans="2:9" ht="14.4">
      <c r="B306" s="115"/>
      <c r="C306" s="161"/>
      <c r="D306" s="161"/>
      <c r="E306" s="161"/>
      <c r="F306" s="161"/>
      <c r="G306" s="176"/>
      <c r="H306" s="177"/>
      <c r="I306" s="164"/>
    </row>
    <row r="307" spans="2:9" ht="14.4">
      <c r="B307" s="115"/>
      <c r="C307" s="161"/>
      <c r="D307" s="161"/>
      <c r="E307" s="161"/>
      <c r="F307" s="161"/>
      <c r="G307" s="176"/>
      <c r="H307" s="177"/>
      <c r="I307" s="164"/>
    </row>
    <row r="308" spans="2:9" ht="14.4">
      <c r="B308" s="115"/>
      <c r="C308" s="161"/>
      <c r="D308" s="161"/>
      <c r="E308" s="161"/>
      <c r="F308" s="161"/>
      <c r="G308" s="176"/>
      <c r="H308" s="177"/>
      <c r="I308" s="164"/>
    </row>
    <row r="309" spans="2:9" ht="14.4">
      <c r="B309" s="115"/>
      <c r="C309" s="161"/>
      <c r="D309" s="161"/>
      <c r="E309" s="161"/>
      <c r="F309" s="161"/>
      <c r="G309" s="176"/>
      <c r="H309" s="177"/>
      <c r="I309" s="164"/>
    </row>
    <row r="310" spans="2:9" ht="14.4">
      <c r="B310" s="115"/>
      <c r="C310" s="161"/>
      <c r="D310" s="161"/>
      <c r="E310" s="161"/>
      <c r="F310" s="161"/>
      <c r="G310" s="176"/>
      <c r="H310" s="177"/>
      <c r="I310" s="164"/>
    </row>
    <row r="311" spans="2:9" ht="14.4">
      <c r="B311" s="115"/>
      <c r="C311" s="161"/>
      <c r="D311" s="161"/>
      <c r="E311" s="161"/>
      <c r="F311" s="161"/>
      <c r="G311" s="176"/>
      <c r="H311" s="177"/>
      <c r="I311" s="164"/>
    </row>
    <row r="312" spans="2:9" ht="14.4">
      <c r="B312" s="115"/>
      <c r="C312" s="161"/>
      <c r="D312" s="161"/>
      <c r="E312" s="161"/>
      <c r="F312" s="161"/>
      <c r="G312" s="176"/>
      <c r="H312" s="177"/>
      <c r="I312" s="164"/>
    </row>
    <row r="313" spans="2:9" ht="14.4">
      <c r="B313" s="115"/>
      <c r="C313" s="161"/>
      <c r="D313" s="161"/>
      <c r="E313" s="161"/>
      <c r="F313" s="161"/>
      <c r="G313" s="176"/>
      <c r="H313" s="177"/>
      <c r="I313" s="164"/>
    </row>
    <row r="314" spans="2:9" ht="14.4">
      <c r="B314" s="115"/>
      <c r="C314" s="161"/>
      <c r="D314" s="161"/>
      <c r="E314" s="161"/>
      <c r="F314" s="161"/>
      <c r="G314" s="176"/>
      <c r="H314" s="177"/>
      <c r="I314" s="164"/>
    </row>
    <row r="315" spans="2:9" ht="14.4">
      <c r="B315" s="115"/>
      <c r="C315" s="161"/>
      <c r="D315" s="161"/>
      <c r="E315" s="161"/>
      <c r="F315" s="161"/>
      <c r="G315" s="176"/>
      <c r="H315" s="177"/>
      <c r="I315" s="164"/>
    </row>
    <row r="316" spans="2:9" ht="14.4">
      <c r="B316" s="115"/>
      <c r="C316" s="161"/>
      <c r="D316" s="161"/>
      <c r="E316" s="161"/>
      <c r="F316" s="161"/>
      <c r="G316" s="176"/>
      <c r="H316" s="177"/>
      <c r="I316" s="164"/>
    </row>
    <row r="317" spans="2:9" ht="14.4">
      <c r="B317" s="115"/>
      <c r="C317" s="161"/>
      <c r="D317" s="161"/>
      <c r="E317" s="161"/>
      <c r="F317" s="161"/>
      <c r="G317" s="176"/>
      <c r="H317" s="177"/>
      <c r="I317" s="164"/>
    </row>
    <row r="318" spans="2:9" ht="14.4">
      <c r="B318" s="115"/>
      <c r="C318" s="161"/>
      <c r="D318" s="161"/>
      <c r="E318" s="161"/>
      <c r="F318" s="161"/>
      <c r="G318" s="176"/>
      <c r="H318" s="177"/>
      <c r="I318" s="164"/>
    </row>
    <row r="319" spans="2:9" ht="14.4">
      <c r="B319" s="115"/>
      <c r="C319" s="161"/>
      <c r="D319" s="161"/>
      <c r="E319" s="161"/>
      <c r="F319" s="161"/>
      <c r="G319" s="176"/>
      <c r="H319" s="177"/>
      <c r="I319" s="164"/>
    </row>
    <row r="320" spans="2:9" ht="14.4">
      <c r="B320" s="115"/>
      <c r="C320" s="161"/>
      <c r="D320" s="161"/>
      <c r="E320" s="161"/>
      <c r="F320" s="161"/>
      <c r="G320" s="176"/>
      <c r="H320" s="177"/>
      <c r="I320" s="164"/>
    </row>
    <row r="321" spans="2:9" ht="14.4">
      <c r="B321" s="115"/>
      <c r="C321" s="161"/>
      <c r="D321" s="161"/>
      <c r="E321" s="161"/>
      <c r="F321" s="161"/>
      <c r="G321" s="176"/>
      <c r="H321" s="177"/>
      <c r="I321" s="164"/>
    </row>
    <row r="322" spans="2:9" ht="14.4">
      <c r="B322" s="115"/>
      <c r="C322" s="161"/>
      <c r="D322" s="161"/>
      <c r="E322" s="161"/>
      <c r="F322" s="161"/>
      <c r="G322" s="176"/>
      <c r="H322" s="177"/>
      <c r="I322" s="164"/>
    </row>
    <row r="323" spans="2:9" ht="14.4">
      <c r="B323" s="115"/>
      <c r="C323" s="161"/>
      <c r="D323" s="161"/>
      <c r="E323" s="161"/>
      <c r="F323" s="161"/>
      <c r="G323" s="176"/>
      <c r="H323" s="177"/>
      <c r="I323" s="164"/>
    </row>
    <row r="324" spans="2:9" ht="14.4">
      <c r="B324" s="115"/>
      <c r="C324" s="161"/>
      <c r="D324" s="161"/>
      <c r="E324" s="161"/>
      <c r="F324" s="161"/>
      <c r="G324" s="176"/>
      <c r="H324" s="177"/>
      <c r="I324" s="164"/>
    </row>
    <row r="325" spans="2:9" ht="14.4">
      <c r="B325" s="115"/>
      <c r="C325" s="161"/>
      <c r="D325" s="161"/>
      <c r="E325" s="161"/>
      <c r="F325" s="161"/>
      <c r="G325" s="176"/>
      <c r="H325" s="177"/>
      <c r="I325" s="164"/>
    </row>
    <row r="326" spans="2:9" ht="14.4">
      <c r="B326" s="115"/>
      <c r="C326" s="161"/>
      <c r="D326" s="161"/>
      <c r="E326" s="161"/>
      <c r="F326" s="161"/>
      <c r="G326" s="176"/>
      <c r="H326" s="177"/>
      <c r="I326" s="164"/>
    </row>
    <row r="327" spans="2:9" ht="14.4">
      <c r="B327" s="115"/>
      <c r="C327" s="161"/>
      <c r="D327" s="161"/>
      <c r="E327" s="161"/>
      <c r="F327" s="161"/>
      <c r="G327" s="176"/>
      <c r="H327" s="177"/>
      <c r="I327" s="164"/>
    </row>
    <row r="328" spans="2:9" ht="14.4">
      <c r="B328" s="115"/>
      <c r="C328" s="161"/>
      <c r="D328" s="161"/>
      <c r="E328" s="161"/>
      <c r="F328" s="161"/>
      <c r="G328" s="176"/>
      <c r="H328" s="177"/>
      <c r="I328" s="164"/>
    </row>
    <row r="329" spans="2:9" ht="14.4">
      <c r="B329" s="115"/>
      <c r="C329" s="161"/>
      <c r="D329" s="161"/>
      <c r="E329" s="161"/>
      <c r="F329" s="161"/>
      <c r="G329" s="176"/>
      <c r="H329" s="177"/>
      <c r="I329" s="164"/>
    </row>
    <row r="330" spans="2:9" ht="14.4">
      <c r="B330" s="115"/>
      <c r="C330" s="161"/>
      <c r="D330" s="161"/>
      <c r="E330" s="161"/>
      <c r="F330" s="161"/>
      <c r="G330" s="176"/>
      <c r="H330" s="177"/>
      <c r="I330" s="164"/>
    </row>
    <row r="331" spans="2:9" ht="14.4">
      <c r="B331" s="115"/>
      <c r="C331" s="161"/>
      <c r="D331" s="161"/>
      <c r="E331" s="161"/>
      <c r="F331" s="161"/>
      <c r="G331" s="176"/>
      <c r="H331" s="177"/>
      <c r="I331" s="164"/>
    </row>
    <row r="332" spans="2:9" ht="14.4">
      <c r="B332" s="115"/>
      <c r="C332" s="161"/>
      <c r="D332" s="161"/>
      <c r="E332" s="161"/>
      <c r="F332" s="161"/>
      <c r="G332" s="176"/>
      <c r="H332" s="177"/>
      <c r="I332" s="164"/>
    </row>
    <row r="333" spans="2:9" ht="14.4">
      <c r="B333" s="115"/>
      <c r="C333" s="161"/>
      <c r="D333" s="161"/>
      <c r="E333" s="161"/>
      <c r="F333" s="161"/>
      <c r="G333" s="176"/>
      <c r="H333" s="177"/>
      <c r="I333" s="164"/>
    </row>
    <row r="334" spans="2:9" ht="14.4">
      <c r="B334" s="115"/>
      <c r="C334" s="161"/>
      <c r="D334" s="161"/>
      <c r="E334" s="161"/>
      <c r="F334" s="161"/>
      <c r="G334" s="176"/>
      <c r="H334" s="177"/>
      <c r="I334" s="164"/>
    </row>
    <row r="335" spans="2:9" ht="14.4">
      <c r="B335" s="115"/>
      <c r="C335" s="161"/>
      <c r="D335" s="161"/>
      <c r="E335" s="161"/>
      <c r="F335" s="161"/>
      <c r="G335" s="176"/>
      <c r="H335" s="177"/>
      <c r="I335" s="164"/>
    </row>
    <row r="336" spans="2:9" ht="14.4">
      <c r="B336" s="115"/>
      <c r="C336" s="161"/>
      <c r="D336" s="161"/>
      <c r="E336" s="161"/>
      <c r="F336" s="161"/>
      <c r="G336" s="176"/>
      <c r="H336" s="177"/>
      <c r="I336" s="164"/>
    </row>
    <row r="337" spans="2:9" ht="14.4">
      <c r="B337" s="115"/>
      <c r="C337" s="161"/>
      <c r="D337" s="161"/>
      <c r="E337" s="161"/>
      <c r="F337" s="161"/>
      <c r="G337" s="176"/>
      <c r="H337" s="177"/>
      <c r="I337" s="164"/>
    </row>
    <row r="338" spans="2:9" ht="14.4">
      <c r="B338" s="115"/>
      <c r="C338" s="161"/>
      <c r="D338" s="161"/>
      <c r="E338" s="161"/>
      <c r="F338" s="161"/>
      <c r="G338" s="176"/>
      <c r="H338" s="177"/>
      <c r="I338" s="164"/>
    </row>
    <row r="339" spans="2:9" ht="14.4">
      <c r="B339" s="115"/>
      <c r="C339" s="161"/>
      <c r="D339" s="161"/>
      <c r="E339" s="161"/>
      <c r="F339" s="161"/>
      <c r="G339" s="176"/>
      <c r="H339" s="177"/>
      <c r="I339" s="164"/>
    </row>
    <row r="340" spans="2:9" ht="14.4">
      <c r="B340" s="115"/>
      <c r="C340" s="161"/>
      <c r="D340" s="161"/>
      <c r="E340" s="161"/>
      <c r="F340" s="161"/>
      <c r="G340" s="176"/>
      <c r="H340" s="177"/>
      <c r="I340" s="164"/>
    </row>
    <row r="341" spans="2:9" ht="14.4">
      <c r="B341" s="115"/>
      <c r="C341" s="161"/>
      <c r="D341" s="161"/>
      <c r="E341" s="161"/>
      <c r="F341" s="161"/>
      <c r="G341" s="176"/>
      <c r="H341" s="177"/>
      <c r="I341" s="164"/>
    </row>
    <row r="342" spans="2:9" ht="14.4">
      <c r="B342" s="115"/>
      <c r="C342" s="161"/>
      <c r="D342" s="161"/>
      <c r="E342" s="161"/>
      <c r="F342" s="161"/>
      <c r="G342" s="176"/>
      <c r="H342" s="177"/>
      <c r="I342" s="164"/>
    </row>
    <row r="343" spans="2:9" ht="14.4">
      <c r="B343" s="115"/>
      <c r="C343" s="161"/>
      <c r="D343" s="161"/>
      <c r="E343" s="161"/>
      <c r="F343" s="161"/>
      <c r="G343" s="176"/>
      <c r="H343" s="177"/>
      <c r="I343" s="164"/>
    </row>
    <row r="344" spans="2:9" ht="14.4">
      <c r="B344" s="115"/>
      <c r="C344" s="161"/>
      <c r="D344" s="161"/>
      <c r="E344" s="161"/>
      <c r="F344" s="161"/>
      <c r="G344" s="176"/>
      <c r="H344" s="177"/>
      <c r="I344" s="164"/>
    </row>
    <row r="345" spans="2:9" ht="14.4">
      <c r="B345" s="115"/>
      <c r="C345" s="161"/>
      <c r="D345" s="161"/>
      <c r="E345" s="161"/>
      <c r="F345" s="161"/>
      <c r="G345" s="176"/>
      <c r="H345" s="177"/>
      <c r="I345" s="164"/>
    </row>
    <row r="346" spans="2:9" ht="14.4">
      <c r="B346" s="115"/>
      <c r="C346" s="161"/>
      <c r="D346" s="161"/>
      <c r="E346" s="161"/>
      <c r="F346" s="161"/>
      <c r="G346" s="176"/>
      <c r="H346" s="177"/>
      <c r="I346" s="164"/>
    </row>
    <row r="347" spans="2:9" ht="14.4">
      <c r="B347" s="115"/>
      <c r="C347" s="161"/>
      <c r="D347" s="161"/>
      <c r="E347" s="161"/>
      <c r="F347" s="161"/>
      <c r="G347" s="176"/>
      <c r="H347" s="177"/>
      <c r="I347" s="164"/>
    </row>
    <row r="348" spans="2:9" ht="14.4">
      <c r="B348" s="115"/>
      <c r="C348" s="161"/>
      <c r="D348" s="161"/>
      <c r="E348" s="161"/>
      <c r="F348" s="161"/>
      <c r="G348" s="176"/>
      <c r="H348" s="177"/>
      <c r="I348" s="164"/>
    </row>
    <row r="349" spans="2:9" ht="14.4">
      <c r="B349" s="115"/>
      <c r="C349" s="161"/>
      <c r="D349" s="161"/>
      <c r="E349" s="161"/>
      <c r="F349" s="161"/>
      <c r="G349" s="176"/>
      <c r="H349" s="177"/>
      <c r="I349" s="164"/>
    </row>
    <row r="350" spans="2:9" ht="14.4">
      <c r="B350" s="115"/>
      <c r="C350" s="161"/>
      <c r="D350" s="161"/>
      <c r="E350" s="161"/>
      <c r="F350" s="161"/>
      <c r="G350" s="176"/>
      <c r="H350" s="177"/>
      <c r="I350" s="164"/>
    </row>
    <row r="351" spans="2:9" ht="14.4">
      <c r="B351" s="115"/>
      <c r="C351" s="161"/>
      <c r="D351" s="161"/>
      <c r="E351" s="161"/>
      <c r="F351" s="161"/>
      <c r="G351" s="176"/>
      <c r="H351" s="177"/>
      <c r="I351" s="164"/>
    </row>
    <row r="352" spans="2:9" ht="14.4">
      <c r="B352" s="115"/>
      <c r="C352" s="161"/>
      <c r="D352" s="161"/>
      <c r="E352" s="161"/>
      <c r="F352" s="161"/>
      <c r="G352" s="176"/>
      <c r="H352" s="177"/>
      <c r="I352" s="164"/>
    </row>
    <row r="353" spans="2:9" ht="14.4">
      <c r="B353" s="115"/>
      <c r="C353" s="161"/>
      <c r="D353" s="161"/>
      <c r="E353" s="161"/>
      <c r="F353" s="161"/>
      <c r="G353" s="176"/>
      <c r="H353" s="177"/>
      <c r="I353" s="164"/>
    </row>
    <row r="354" spans="2:9" ht="14.4">
      <c r="B354" s="115"/>
      <c r="C354" s="161"/>
      <c r="D354" s="161"/>
      <c r="E354" s="161"/>
      <c r="F354" s="161"/>
      <c r="G354" s="176"/>
      <c r="H354" s="177"/>
      <c r="I354" s="164"/>
    </row>
    <row r="355" spans="2:9" ht="14.4">
      <c r="B355" s="115"/>
      <c r="C355" s="161"/>
      <c r="D355" s="161"/>
      <c r="E355" s="161"/>
      <c r="F355" s="161"/>
      <c r="G355" s="176"/>
      <c r="H355" s="177"/>
      <c r="I355" s="164"/>
    </row>
    <row r="356" spans="2:9" ht="14.4">
      <c r="B356" s="115"/>
      <c r="C356" s="161"/>
      <c r="D356" s="161"/>
      <c r="E356" s="161"/>
      <c r="F356" s="161"/>
      <c r="G356" s="176"/>
      <c r="H356" s="177"/>
      <c r="I356" s="164"/>
    </row>
    <row r="357" spans="2:9" ht="14.4">
      <c r="B357" s="115"/>
      <c r="C357" s="161"/>
      <c r="D357" s="161"/>
      <c r="E357" s="161"/>
      <c r="F357" s="161"/>
      <c r="G357" s="176"/>
      <c r="H357" s="177"/>
      <c r="I357" s="164"/>
    </row>
    <row r="358" spans="2:9" ht="14.4">
      <c r="B358" s="115"/>
      <c r="C358" s="161"/>
      <c r="D358" s="161"/>
      <c r="E358" s="161"/>
      <c r="F358" s="161"/>
      <c r="G358" s="176"/>
      <c r="H358" s="177"/>
      <c r="I358" s="164"/>
    </row>
    <row r="359" spans="2:9" ht="14.4">
      <c r="B359" s="115"/>
      <c r="C359" s="161"/>
      <c r="D359" s="161"/>
      <c r="E359" s="161"/>
      <c r="F359" s="161"/>
      <c r="G359" s="176"/>
      <c r="H359" s="177"/>
      <c r="I359" s="164"/>
    </row>
    <row r="360" spans="2:9" ht="14.4">
      <c r="B360" s="115"/>
      <c r="C360" s="161"/>
      <c r="D360" s="161"/>
      <c r="E360" s="161"/>
      <c r="F360" s="161"/>
      <c r="G360" s="176"/>
      <c r="H360" s="177"/>
      <c r="I360" s="164"/>
    </row>
    <row r="361" spans="2:9" ht="14.4">
      <c r="B361" s="115"/>
      <c r="C361" s="161"/>
      <c r="D361" s="161"/>
      <c r="E361" s="161"/>
      <c r="F361" s="161"/>
      <c r="G361" s="176"/>
      <c r="H361" s="177"/>
      <c r="I361" s="164"/>
    </row>
    <row r="362" spans="2:9" ht="14.4">
      <c r="B362" s="115"/>
      <c r="C362" s="161"/>
      <c r="D362" s="161"/>
      <c r="E362" s="161"/>
      <c r="F362" s="161"/>
      <c r="G362" s="176"/>
      <c r="H362" s="177"/>
      <c r="I362" s="164"/>
    </row>
    <row r="363" spans="2:9" ht="14.4">
      <c r="B363" s="115"/>
      <c r="C363" s="161"/>
      <c r="D363" s="161"/>
      <c r="E363" s="161"/>
      <c r="F363" s="161"/>
      <c r="G363" s="176"/>
      <c r="H363" s="177"/>
      <c r="I363" s="164"/>
    </row>
    <row r="364" spans="2:9" ht="14.4">
      <c r="B364" s="115"/>
      <c r="C364" s="161"/>
      <c r="D364" s="161"/>
      <c r="E364" s="161"/>
      <c r="F364" s="161"/>
      <c r="G364" s="176"/>
      <c r="H364" s="177"/>
      <c r="I364" s="164"/>
    </row>
    <row r="365" spans="2:9" ht="14.4">
      <c r="B365" s="115"/>
      <c r="C365" s="161"/>
      <c r="D365" s="161"/>
      <c r="E365" s="161"/>
      <c r="F365" s="161"/>
      <c r="G365" s="176"/>
      <c r="H365" s="177"/>
      <c r="I365" s="164"/>
    </row>
    <row r="366" spans="2:9" ht="14.4">
      <c r="B366" s="115"/>
      <c r="C366" s="161"/>
      <c r="D366" s="161"/>
      <c r="E366" s="161"/>
      <c r="F366" s="161"/>
      <c r="G366" s="176"/>
      <c r="H366" s="177"/>
      <c r="I366" s="164"/>
    </row>
    <row r="367" spans="2:9" ht="14.4">
      <c r="B367" s="115"/>
      <c r="C367" s="161"/>
      <c r="D367" s="161"/>
      <c r="E367" s="161"/>
      <c r="F367" s="161"/>
      <c r="G367" s="176"/>
      <c r="H367" s="177"/>
      <c r="I367" s="164"/>
    </row>
    <row r="368" spans="2:9" ht="14.4">
      <c r="B368" s="115"/>
      <c r="C368" s="161"/>
      <c r="D368" s="161"/>
      <c r="E368" s="161"/>
      <c r="F368" s="161"/>
      <c r="G368" s="176"/>
      <c r="H368" s="177"/>
      <c r="I368" s="164"/>
    </row>
    <row r="369" spans="2:9" ht="14.4">
      <c r="B369" s="115"/>
      <c r="C369" s="161"/>
      <c r="D369" s="161"/>
      <c r="E369" s="161"/>
      <c r="F369" s="161"/>
      <c r="G369" s="176"/>
      <c r="H369" s="177"/>
      <c r="I369" s="164"/>
    </row>
    <row r="370" spans="2:9" ht="14.4">
      <c r="B370" s="115"/>
      <c r="C370" s="161"/>
      <c r="D370" s="161"/>
      <c r="E370" s="161"/>
      <c r="F370" s="161"/>
      <c r="G370" s="176"/>
      <c r="H370" s="177"/>
      <c r="I370" s="164"/>
    </row>
    <row r="371" spans="2:9" ht="14.4">
      <c r="B371" s="115"/>
      <c r="C371" s="161"/>
      <c r="D371" s="161"/>
      <c r="E371" s="161"/>
      <c r="F371" s="161"/>
      <c r="G371" s="176"/>
      <c r="H371" s="177"/>
      <c r="I371" s="164"/>
    </row>
    <row r="372" spans="2:9" ht="14.4">
      <c r="B372" s="115"/>
      <c r="C372" s="161"/>
      <c r="D372" s="161"/>
      <c r="E372" s="161"/>
      <c r="F372" s="161"/>
      <c r="G372" s="176"/>
      <c r="H372" s="177"/>
      <c r="I372" s="164"/>
    </row>
    <row r="373" spans="2:9" ht="14.4">
      <c r="B373" s="115"/>
      <c r="C373" s="161"/>
      <c r="D373" s="161"/>
      <c r="E373" s="161"/>
      <c r="F373" s="161"/>
      <c r="G373" s="176"/>
      <c r="H373" s="177"/>
      <c r="I373" s="164"/>
    </row>
    <row r="374" spans="2:9" ht="14.4">
      <c r="B374" s="115"/>
      <c r="C374" s="161"/>
      <c r="D374" s="161"/>
      <c r="E374" s="161"/>
      <c r="F374" s="161"/>
      <c r="G374" s="176"/>
      <c r="H374" s="177"/>
      <c r="I374" s="164"/>
    </row>
    <row r="375" spans="2:9" ht="14.4">
      <c r="B375" s="115"/>
      <c r="C375" s="161"/>
      <c r="D375" s="161"/>
      <c r="E375" s="161"/>
      <c r="F375" s="161"/>
      <c r="G375" s="176"/>
      <c r="H375" s="177"/>
      <c r="I375" s="164"/>
    </row>
    <row r="376" spans="2:9" ht="14.4">
      <c r="B376" s="115"/>
      <c r="C376" s="161"/>
      <c r="D376" s="161"/>
      <c r="E376" s="161"/>
      <c r="F376" s="161"/>
      <c r="G376" s="176"/>
      <c r="H376" s="177"/>
      <c r="I376" s="164"/>
    </row>
    <row r="377" spans="2:9" ht="14.4">
      <c r="B377" s="115"/>
      <c r="C377" s="161"/>
      <c r="D377" s="161"/>
      <c r="E377" s="161"/>
      <c r="F377" s="161"/>
      <c r="G377" s="176"/>
      <c r="H377" s="177"/>
      <c r="I377" s="164"/>
    </row>
    <row r="378" spans="2:9" ht="14.4">
      <c r="B378" s="115"/>
      <c r="C378" s="161"/>
      <c r="D378" s="161"/>
      <c r="E378" s="161"/>
      <c r="F378" s="161"/>
      <c r="G378" s="176"/>
      <c r="H378" s="177"/>
      <c r="I378" s="164"/>
    </row>
    <row r="379" spans="2:9" ht="14.4">
      <c r="B379" s="115"/>
      <c r="C379" s="161"/>
      <c r="D379" s="161"/>
      <c r="E379" s="161"/>
      <c r="F379" s="161"/>
      <c r="G379" s="176"/>
      <c r="H379" s="177"/>
      <c r="I379" s="164"/>
    </row>
    <row r="380" spans="2:9" ht="14.4">
      <c r="B380" s="115"/>
      <c r="C380" s="161"/>
      <c r="D380" s="161"/>
      <c r="E380" s="161"/>
      <c r="F380" s="161"/>
      <c r="G380" s="176"/>
      <c r="H380" s="177"/>
      <c r="I380" s="164"/>
    </row>
    <row r="381" spans="2:9" ht="14.4">
      <c r="B381" s="115"/>
      <c r="C381" s="161"/>
      <c r="D381" s="161"/>
      <c r="E381" s="161"/>
      <c r="F381" s="161"/>
      <c r="G381" s="176"/>
      <c r="H381" s="177"/>
      <c r="I381" s="164"/>
    </row>
    <row r="382" spans="2:9" ht="14.4">
      <c r="B382" s="115"/>
      <c r="C382" s="161"/>
      <c r="D382" s="161"/>
      <c r="E382" s="161"/>
      <c r="F382" s="161"/>
      <c r="G382" s="176"/>
      <c r="H382" s="177"/>
      <c r="I382" s="164"/>
    </row>
    <row r="383" spans="2:9" ht="14.4">
      <c r="B383" s="115"/>
      <c r="C383" s="161"/>
      <c r="D383" s="161"/>
      <c r="E383" s="161"/>
      <c r="F383" s="161"/>
      <c r="G383" s="176"/>
      <c r="H383" s="177"/>
      <c r="I383" s="164"/>
    </row>
    <row r="384" spans="2:9" ht="14.4">
      <c r="B384" s="115"/>
      <c r="C384" s="161"/>
      <c r="D384" s="161"/>
      <c r="E384" s="161"/>
      <c r="F384" s="161"/>
      <c r="G384" s="176"/>
      <c r="H384" s="177"/>
      <c r="I384" s="164"/>
    </row>
    <row r="385" spans="2:9" ht="14.4">
      <c r="B385" s="115"/>
      <c r="C385" s="161"/>
      <c r="D385" s="161"/>
      <c r="E385" s="161"/>
      <c r="F385" s="161"/>
      <c r="G385" s="176"/>
      <c r="H385" s="177"/>
      <c r="I385" s="164"/>
    </row>
    <row r="386" spans="2:9" ht="14.4">
      <c r="B386" s="115"/>
      <c r="C386" s="161"/>
      <c r="D386" s="161"/>
      <c r="E386" s="161"/>
      <c r="F386" s="161"/>
      <c r="G386" s="176"/>
      <c r="H386" s="177"/>
      <c r="I386" s="164"/>
    </row>
    <row r="387" spans="2:9" ht="14.4">
      <c r="B387" s="115"/>
      <c r="C387" s="161"/>
      <c r="D387" s="161"/>
      <c r="E387" s="161"/>
      <c r="F387" s="161"/>
      <c r="G387" s="176"/>
      <c r="H387" s="177"/>
      <c r="I387" s="164"/>
    </row>
    <row r="388" spans="2:9" ht="14.4">
      <c r="B388" s="115"/>
      <c r="C388" s="161"/>
      <c r="D388" s="161"/>
      <c r="E388" s="161"/>
      <c r="F388" s="161"/>
      <c r="G388" s="176"/>
      <c r="H388" s="177"/>
      <c r="I388" s="164"/>
    </row>
    <row r="389" spans="2:9" ht="14.4">
      <c r="B389" s="115"/>
      <c r="C389" s="161"/>
      <c r="D389" s="161"/>
      <c r="E389" s="161"/>
      <c r="F389" s="161"/>
      <c r="G389" s="176"/>
      <c r="H389" s="177"/>
      <c r="I389" s="164"/>
    </row>
    <row r="390" spans="2:9" ht="14.4">
      <c r="B390" s="115"/>
      <c r="C390" s="161"/>
      <c r="D390" s="161"/>
      <c r="E390" s="161"/>
      <c r="F390" s="161"/>
      <c r="G390" s="176"/>
      <c r="H390" s="177"/>
      <c r="I390" s="164"/>
    </row>
    <row r="391" spans="2:9" ht="14.4">
      <c r="B391" s="115"/>
      <c r="C391" s="161"/>
      <c r="D391" s="161"/>
      <c r="E391" s="161"/>
      <c r="F391" s="161"/>
      <c r="G391" s="176"/>
      <c r="H391" s="177"/>
      <c r="I391" s="164"/>
    </row>
    <row r="392" spans="2:9" ht="14.4">
      <c r="B392" s="115"/>
      <c r="C392" s="161"/>
      <c r="D392" s="161"/>
      <c r="E392" s="161"/>
      <c r="F392" s="161"/>
      <c r="G392" s="176"/>
      <c r="H392" s="177"/>
      <c r="I392" s="164"/>
    </row>
    <row r="393" spans="2:9" ht="14.4">
      <c r="B393" s="115"/>
      <c r="C393" s="161"/>
      <c r="D393" s="161"/>
      <c r="E393" s="161"/>
      <c r="F393" s="161"/>
      <c r="G393" s="176"/>
      <c r="H393" s="177"/>
      <c r="I393" s="164"/>
    </row>
    <row r="394" spans="2:9" ht="14.4">
      <c r="B394" s="115"/>
      <c r="C394" s="161"/>
      <c r="D394" s="161"/>
      <c r="E394" s="161"/>
      <c r="F394" s="161"/>
      <c r="G394" s="176"/>
      <c r="H394" s="177"/>
      <c r="I394" s="164"/>
    </row>
    <row r="395" spans="2:9" ht="14.4">
      <c r="B395" s="115"/>
      <c r="C395" s="161"/>
      <c r="D395" s="161"/>
      <c r="E395" s="161"/>
      <c r="F395" s="161"/>
      <c r="G395" s="176"/>
      <c r="H395" s="177"/>
      <c r="I395" s="164"/>
    </row>
    <row r="396" spans="2:9" ht="14.4">
      <c r="B396" s="115"/>
      <c r="C396" s="161"/>
      <c r="D396" s="161"/>
      <c r="E396" s="161"/>
      <c r="F396" s="161"/>
      <c r="G396" s="176"/>
      <c r="H396" s="177"/>
      <c r="I396" s="164"/>
    </row>
    <row r="397" spans="2:9" ht="14.4">
      <c r="B397" s="115"/>
      <c r="C397" s="161"/>
      <c r="D397" s="161"/>
      <c r="E397" s="161"/>
      <c r="F397" s="161"/>
      <c r="G397" s="176"/>
      <c r="H397" s="177"/>
      <c r="I397" s="164"/>
    </row>
    <row r="398" spans="2:9" ht="14.4">
      <c r="B398" s="115"/>
      <c r="C398" s="161"/>
      <c r="D398" s="161"/>
      <c r="E398" s="161"/>
      <c r="F398" s="161"/>
      <c r="G398" s="176"/>
      <c r="H398" s="177"/>
      <c r="I398" s="164"/>
    </row>
    <row r="399" spans="2:9" ht="14.4">
      <c r="B399" s="115"/>
      <c r="C399" s="161"/>
      <c r="D399" s="161"/>
      <c r="E399" s="161"/>
      <c r="F399" s="161"/>
      <c r="G399" s="176"/>
      <c r="H399" s="177"/>
      <c r="I399" s="164"/>
    </row>
    <row r="400" spans="2:9" ht="14.4">
      <c r="B400" s="115"/>
      <c r="C400" s="161"/>
      <c r="D400" s="161"/>
      <c r="E400" s="161"/>
      <c r="F400" s="161"/>
      <c r="G400" s="176"/>
      <c r="H400" s="177"/>
      <c r="I400" s="164"/>
    </row>
    <row r="401" spans="2:9" ht="14.4">
      <c r="B401" s="115"/>
      <c r="C401" s="161"/>
      <c r="D401" s="161"/>
      <c r="E401" s="161"/>
      <c r="F401" s="161"/>
      <c r="G401" s="176"/>
      <c r="H401" s="177"/>
      <c r="I401" s="164"/>
    </row>
    <row r="402" spans="2:9" ht="14.4">
      <c r="B402" s="115"/>
      <c r="C402" s="161"/>
      <c r="D402" s="161"/>
      <c r="E402" s="161"/>
      <c r="F402" s="161"/>
      <c r="G402" s="176"/>
      <c r="H402" s="177"/>
      <c r="I402" s="164"/>
    </row>
    <row r="403" spans="2:9" ht="14.4">
      <c r="B403" s="115"/>
      <c r="C403" s="161"/>
      <c r="D403" s="161"/>
      <c r="E403" s="161"/>
      <c r="F403" s="161"/>
      <c r="G403" s="176"/>
      <c r="H403" s="177"/>
      <c r="I403" s="164"/>
    </row>
    <row r="404" spans="2:9" ht="14.4">
      <c r="B404" s="115"/>
      <c r="C404" s="161"/>
      <c r="D404" s="161"/>
      <c r="E404" s="161"/>
      <c r="F404" s="161"/>
      <c r="G404" s="176"/>
      <c r="H404" s="177"/>
      <c r="I404" s="164"/>
    </row>
    <row r="405" spans="2:9" ht="14.4">
      <c r="B405" s="115"/>
      <c r="C405" s="161"/>
      <c r="D405" s="161"/>
      <c r="E405" s="161"/>
      <c r="F405" s="161"/>
      <c r="G405" s="176"/>
      <c r="H405" s="177"/>
      <c r="I405" s="164"/>
    </row>
    <row r="406" spans="2:9" ht="14.4">
      <c r="B406" s="115"/>
      <c r="C406" s="161"/>
      <c r="D406" s="161"/>
      <c r="E406" s="161"/>
      <c r="F406" s="161"/>
      <c r="G406" s="176"/>
      <c r="H406" s="177"/>
      <c r="I406" s="164"/>
    </row>
    <row r="407" spans="2:9" ht="14.4">
      <c r="B407" s="115"/>
      <c r="C407" s="161"/>
      <c r="D407" s="161"/>
      <c r="E407" s="161"/>
      <c r="F407" s="161"/>
      <c r="G407" s="176"/>
      <c r="H407" s="177"/>
      <c r="I407" s="164"/>
    </row>
    <row r="408" spans="2:9" ht="14.4">
      <c r="B408" s="115"/>
      <c r="C408" s="161"/>
      <c r="D408" s="161"/>
      <c r="E408" s="161"/>
      <c r="F408" s="161"/>
      <c r="G408" s="176"/>
      <c r="H408" s="177"/>
      <c r="I408" s="164"/>
    </row>
    <row r="409" spans="2:9" ht="14.4">
      <c r="B409" s="115"/>
      <c r="C409" s="161"/>
      <c r="D409" s="161"/>
      <c r="E409" s="161"/>
      <c r="F409" s="161"/>
      <c r="G409" s="176"/>
      <c r="H409" s="177"/>
      <c r="I409" s="164"/>
    </row>
    <row r="410" spans="2:9" ht="14.4">
      <c r="B410" s="115"/>
      <c r="C410" s="161"/>
      <c r="D410" s="161"/>
      <c r="E410" s="161"/>
      <c r="F410" s="161"/>
      <c r="G410" s="176"/>
      <c r="H410" s="177"/>
      <c r="I410" s="164"/>
    </row>
    <row r="411" spans="2:9" ht="14.4">
      <c r="B411" s="115"/>
      <c r="C411" s="161"/>
      <c r="D411" s="161"/>
      <c r="E411" s="161"/>
      <c r="F411" s="161"/>
      <c r="G411" s="176"/>
      <c r="H411" s="177"/>
      <c r="I411" s="164"/>
    </row>
    <row r="412" spans="2:9" ht="14.4">
      <c r="B412" s="115"/>
      <c r="C412" s="161"/>
      <c r="D412" s="161"/>
      <c r="E412" s="161"/>
      <c r="F412" s="161"/>
      <c r="G412" s="176"/>
      <c r="H412" s="177"/>
      <c r="I412" s="164"/>
    </row>
    <row r="413" spans="2:9" ht="14.4">
      <c r="B413" s="115"/>
      <c r="C413" s="161"/>
      <c r="D413" s="161"/>
      <c r="E413" s="161"/>
      <c r="F413" s="161"/>
      <c r="G413" s="176"/>
      <c r="H413" s="177"/>
      <c r="I413" s="164"/>
    </row>
    <row r="414" spans="2:9" ht="14.4">
      <c r="B414" s="115"/>
      <c r="C414" s="161"/>
      <c r="D414" s="161"/>
      <c r="E414" s="161"/>
      <c r="F414" s="161"/>
      <c r="G414" s="176"/>
      <c r="H414" s="177"/>
      <c r="I414" s="164"/>
    </row>
    <row r="415" spans="2:9" ht="14.4">
      <c r="B415" s="115"/>
      <c r="C415" s="161"/>
      <c r="D415" s="161"/>
      <c r="E415" s="161"/>
      <c r="F415" s="161"/>
      <c r="G415" s="176"/>
      <c r="H415" s="177"/>
      <c r="I415" s="164"/>
    </row>
    <row r="416" spans="2:9" ht="14.4">
      <c r="B416" s="115"/>
      <c r="C416" s="161"/>
      <c r="D416" s="161"/>
      <c r="E416" s="161"/>
      <c r="F416" s="161"/>
      <c r="G416" s="176"/>
      <c r="H416" s="177"/>
      <c r="I416" s="164"/>
    </row>
    <row r="417" spans="2:9" ht="14.4">
      <c r="B417" s="115"/>
      <c r="C417" s="161"/>
      <c r="D417" s="161"/>
      <c r="E417" s="161"/>
      <c r="F417" s="161"/>
      <c r="G417" s="176"/>
      <c r="H417" s="177"/>
      <c r="I417" s="164"/>
    </row>
    <row r="418" spans="2:9" ht="14.4">
      <c r="B418" s="115"/>
      <c r="C418" s="161"/>
      <c r="D418" s="161"/>
      <c r="E418" s="161"/>
      <c r="F418" s="161"/>
      <c r="G418" s="176"/>
      <c r="H418" s="177"/>
      <c r="I418" s="164"/>
    </row>
    <row r="419" spans="2:9" ht="14.4">
      <c r="B419" s="115"/>
      <c r="C419" s="161"/>
      <c r="D419" s="161"/>
      <c r="E419" s="161"/>
      <c r="F419" s="161"/>
      <c r="G419" s="176"/>
      <c r="H419" s="177"/>
      <c r="I419" s="164"/>
    </row>
    <row r="420" spans="2:9" ht="14.4">
      <c r="B420" s="115"/>
      <c r="C420" s="161"/>
      <c r="D420" s="161"/>
      <c r="E420" s="161"/>
      <c r="F420" s="161"/>
      <c r="G420" s="176"/>
      <c r="H420" s="177"/>
      <c r="I420" s="164"/>
    </row>
    <row r="421" spans="2:9" ht="14.4">
      <c r="B421" s="115"/>
      <c r="C421" s="161"/>
      <c r="D421" s="161"/>
      <c r="E421" s="161"/>
      <c r="F421" s="161"/>
      <c r="G421" s="176"/>
      <c r="H421" s="177"/>
      <c r="I421" s="164"/>
    </row>
    <row r="422" spans="2:9" ht="14.4">
      <c r="B422" s="115"/>
      <c r="C422" s="161"/>
      <c r="D422" s="161"/>
      <c r="E422" s="161"/>
      <c r="F422" s="161"/>
      <c r="G422" s="176"/>
      <c r="H422" s="177"/>
      <c r="I422" s="164"/>
    </row>
    <row r="423" spans="2:9" ht="14.4">
      <c r="B423" s="115"/>
      <c r="C423" s="161"/>
      <c r="D423" s="161"/>
      <c r="E423" s="161"/>
      <c r="F423" s="161"/>
      <c r="G423" s="176"/>
      <c r="H423" s="177"/>
      <c r="I423" s="164"/>
    </row>
    <row r="424" spans="2:9" ht="14.4">
      <c r="B424" s="115"/>
      <c r="C424" s="161"/>
      <c r="D424" s="161"/>
      <c r="E424" s="161"/>
      <c r="F424" s="161"/>
      <c r="G424" s="176"/>
      <c r="H424" s="177"/>
      <c r="I424" s="164"/>
    </row>
    <row r="425" spans="2:9" ht="14.4">
      <c r="B425" s="115"/>
      <c r="C425" s="161"/>
      <c r="D425" s="161"/>
      <c r="E425" s="161"/>
      <c r="F425" s="161"/>
      <c r="G425" s="176"/>
      <c r="H425" s="177"/>
      <c r="I425" s="164"/>
    </row>
    <row r="426" spans="2:9" ht="14.4">
      <c r="B426" s="115"/>
      <c r="C426" s="161"/>
      <c r="D426" s="161"/>
      <c r="E426" s="161"/>
      <c r="F426" s="161"/>
      <c r="G426" s="176"/>
      <c r="H426" s="177"/>
      <c r="I426" s="164"/>
    </row>
    <row r="427" spans="2:9" ht="14.4">
      <c r="B427" s="115"/>
      <c r="C427" s="161"/>
      <c r="D427" s="161"/>
      <c r="E427" s="161"/>
      <c r="F427" s="161"/>
      <c r="G427" s="176"/>
      <c r="H427" s="177"/>
      <c r="I427" s="164"/>
    </row>
    <row r="428" spans="2:9" ht="14.4">
      <c r="B428" s="115"/>
      <c r="C428" s="161"/>
      <c r="D428" s="161"/>
      <c r="E428" s="161"/>
      <c r="F428" s="161"/>
      <c r="G428" s="176"/>
      <c r="H428" s="177"/>
      <c r="I428" s="164"/>
    </row>
    <row r="429" spans="2:9" ht="14.4">
      <c r="B429" s="115"/>
      <c r="C429" s="161"/>
      <c r="D429" s="161"/>
      <c r="E429" s="161"/>
      <c r="F429" s="161"/>
      <c r="G429" s="176"/>
      <c r="H429" s="177"/>
      <c r="I429" s="164"/>
    </row>
    <row r="430" spans="2:9" ht="14.4">
      <c r="B430" s="115"/>
      <c r="C430" s="161"/>
      <c r="D430" s="161"/>
      <c r="E430" s="161"/>
      <c r="F430" s="161"/>
      <c r="G430" s="176"/>
      <c r="H430" s="177"/>
      <c r="I430" s="164"/>
    </row>
    <row r="431" spans="2:9" ht="14.4">
      <c r="B431" s="115"/>
      <c r="C431" s="161"/>
      <c r="D431" s="161"/>
      <c r="E431" s="161"/>
      <c r="F431" s="161"/>
      <c r="G431" s="176"/>
      <c r="H431" s="177"/>
      <c r="I431" s="164"/>
    </row>
    <row r="432" spans="2:9" ht="14.4">
      <c r="B432" s="115"/>
      <c r="C432" s="161"/>
      <c r="D432" s="161"/>
      <c r="E432" s="161"/>
      <c r="F432" s="161"/>
      <c r="G432" s="176"/>
      <c r="H432" s="177"/>
      <c r="I432" s="164"/>
    </row>
    <row r="433" spans="2:9" ht="14.4">
      <c r="B433" s="115"/>
      <c r="C433" s="161"/>
      <c r="D433" s="161"/>
      <c r="E433" s="161"/>
      <c r="F433" s="161"/>
      <c r="G433" s="176"/>
      <c r="H433" s="177"/>
      <c r="I433" s="164"/>
    </row>
    <row r="434" spans="2:9" ht="14.4">
      <c r="B434" s="115"/>
      <c r="C434" s="161"/>
      <c r="D434" s="161"/>
      <c r="E434" s="161"/>
      <c r="F434" s="161"/>
      <c r="G434" s="176"/>
      <c r="H434" s="177"/>
      <c r="I434" s="164"/>
    </row>
    <row r="435" spans="2:9" ht="14.4">
      <c r="B435" s="115"/>
      <c r="C435" s="161"/>
      <c r="D435" s="161"/>
      <c r="E435" s="161"/>
      <c r="F435" s="161"/>
      <c r="G435" s="176"/>
      <c r="H435" s="177"/>
      <c r="I435" s="164"/>
    </row>
    <row r="436" spans="2:9" ht="14.4">
      <c r="B436" s="115"/>
      <c r="C436" s="161"/>
      <c r="D436" s="161"/>
      <c r="E436" s="161"/>
      <c r="F436" s="161"/>
      <c r="G436" s="176"/>
      <c r="H436" s="177"/>
      <c r="I436" s="164"/>
    </row>
    <row r="437" spans="2:9" ht="14.4">
      <c r="B437" s="115"/>
      <c r="C437" s="161"/>
      <c r="D437" s="161"/>
      <c r="E437" s="161"/>
      <c r="F437" s="161"/>
      <c r="G437" s="176"/>
      <c r="H437" s="177"/>
      <c r="I437" s="164"/>
    </row>
    <row r="438" spans="2:9" ht="14.4">
      <c r="B438" s="115"/>
      <c r="C438" s="161"/>
      <c r="D438" s="161"/>
      <c r="E438" s="161"/>
      <c r="F438" s="161"/>
      <c r="G438" s="176"/>
      <c r="H438" s="177"/>
      <c r="I438" s="164"/>
    </row>
    <row r="439" spans="2:9" ht="14.4">
      <c r="B439" s="115"/>
      <c r="C439" s="161"/>
      <c r="D439" s="161"/>
      <c r="E439" s="161"/>
      <c r="F439" s="161"/>
      <c r="G439" s="176"/>
      <c r="H439" s="177"/>
      <c r="I439" s="164"/>
    </row>
    <row r="440" spans="2:9" ht="14.4">
      <c r="B440" s="115"/>
      <c r="C440" s="161"/>
      <c r="D440" s="161"/>
      <c r="E440" s="161"/>
      <c r="F440" s="161"/>
      <c r="G440" s="176"/>
      <c r="H440" s="177"/>
      <c r="I440" s="164"/>
    </row>
    <row r="441" spans="2:9" ht="14.4">
      <c r="B441" s="115"/>
      <c r="C441" s="161"/>
      <c r="D441" s="161"/>
      <c r="E441" s="161"/>
      <c r="F441" s="161"/>
      <c r="G441" s="176"/>
      <c r="H441" s="177"/>
      <c r="I441" s="164"/>
    </row>
    <row r="442" spans="2:9" ht="14.4">
      <c r="B442" s="115"/>
      <c r="C442" s="161"/>
      <c r="D442" s="161"/>
      <c r="E442" s="161"/>
      <c r="F442" s="161"/>
      <c r="G442" s="176"/>
      <c r="H442" s="177"/>
      <c r="I442" s="164"/>
    </row>
    <row r="443" spans="2:9" ht="14.4">
      <c r="B443" s="115"/>
      <c r="C443" s="161"/>
      <c r="D443" s="161"/>
      <c r="E443" s="161"/>
      <c r="F443" s="161"/>
      <c r="G443" s="176"/>
      <c r="H443" s="177"/>
      <c r="I443" s="164"/>
    </row>
    <row r="444" spans="2:9" ht="14.4">
      <c r="B444" s="115"/>
      <c r="C444" s="161"/>
      <c r="D444" s="161"/>
      <c r="E444" s="161"/>
      <c r="F444" s="161"/>
      <c r="G444" s="176"/>
      <c r="H444" s="177"/>
      <c r="I444" s="164"/>
    </row>
    <row r="445" spans="2:9" ht="14.4">
      <c r="B445" s="115"/>
      <c r="C445" s="161"/>
      <c r="D445" s="161"/>
      <c r="E445" s="161"/>
      <c r="F445" s="161"/>
      <c r="G445" s="176"/>
      <c r="H445" s="177"/>
      <c r="I445" s="164"/>
    </row>
    <row r="446" spans="2:9" ht="14.4">
      <c r="B446" s="115"/>
      <c r="C446" s="161"/>
      <c r="D446" s="161"/>
      <c r="E446" s="161"/>
      <c r="F446" s="161"/>
      <c r="G446" s="176"/>
      <c r="H446" s="177"/>
      <c r="I446" s="164"/>
    </row>
    <row r="447" spans="2:9" ht="14.4">
      <c r="B447" s="115"/>
      <c r="C447" s="161"/>
      <c r="D447" s="161"/>
      <c r="E447" s="161"/>
      <c r="F447" s="161"/>
      <c r="G447" s="176"/>
      <c r="H447" s="177"/>
      <c r="I447" s="164"/>
    </row>
    <row r="448" spans="2:9" ht="14.4">
      <c r="B448" s="115"/>
      <c r="C448" s="161"/>
      <c r="D448" s="161"/>
      <c r="E448" s="161"/>
      <c r="F448" s="161"/>
      <c r="G448" s="176"/>
      <c r="H448" s="177"/>
      <c r="I448" s="164"/>
    </row>
    <row r="449" spans="2:9" ht="14.4">
      <c r="B449" s="115"/>
      <c r="C449" s="161"/>
      <c r="D449" s="161"/>
      <c r="E449" s="161"/>
      <c r="F449" s="161"/>
      <c r="G449" s="176"/>
      <c r="H449" s="177"/>
      <c r="I449" s="164"/>
    </row>
    <row r="450" spans="2:9" ht="14.4">
      <c r="B450" s="115"/>
      <c r="C450" s="161"/>
      <c r="D450" s="161"/>
      <c r="E450" s="161"/>
      <c r="F450" s="161"/>
      <c r="G450" s="176"/>
      <c r="H450" s="177"/>
      <c r="I450" s="164"/>
    </row>
    <row r="451" spans="2:9" ht="14.4">
      <c r="B451" s="115"/>
      <c r="C451" s="161"/>
      <c r="D451" s="161"/>
      <c r="E451" s="161"/>
      <c r="F451" s="161"/>
      <c r="G451" s="176"/>
      <c r="H451" s="177"/>
      <c r="I451" s="164"/>
    </row>
    <row r="452" spans="2:9" ht="14.4">
      <c r="B452" s="115"/>
      <c r="C452" s="161"/>
      <c r="D452" s="161"/>
      <c r="E452" s="161"/>
      <c r="F452" s="161"/>
      <c r="G452" s="176"/>
      <c r="H452" s="177"/>
      <c r="I452" s="164"/>
    </row>
    <row r="453" spans="2:9" ht="14.4">
      <c r="B453" s="115"/>
      <c r="C453" s="161"/>
      <c r="D453" s="161"/>
      <c r="E453" s="161"/>
      <c r="F453" s="161"/>
      <c r="G453" s="176"/>
      <c r="H453" s="177"/>
      <c r="I453" s="164"/>
    </row>
    <row r="454" spans="2:9" ht="14.4">
      <c r="B454" s="115"/>
      <c r="C454" s="161"/>
      <c r="D454" s="161"/>
      <c r="E454" s="161"/>
      <c r="F454" s="161"/>
      <c r="G454" s="176"/>
      <c r="H454" s="177"/>
      <c r="I454" s="164"/>
    </row>
    <row r="455" spans="2:9" ht="14.4">
      <c r="B455" s="115"/>
      <c r="C455" s="161"/>
      <c r="D455" s="161"/>
      <c r="E455" s="161"/>
      <c r="F455" s="161"/>
      <c r="G455" s="176"/>
      <c r="H455" s="177"/>
      <c r="I455" s="164"/>
    </row>
    <row r="456" spans="2:9" ht="14.4">
      <c r="B456" s="115"/>
      <c r="C456" s="161"/>
      <c r="D456" s="161"/>
      <c r="E456" s="161"/>
      <c r="F456" s="161"/>
      <c r="G456" s="176"/>
      <c r="H456" s="177"/>
      <c r="I456" s="164"/>
    </row>
    <row r="457" spans="2:9" ht="14.4">
      <c r="B457" s="115"/>
      <c r="C457" s="161"/>
      <c r="D457" s="161"/>
      <c r="E457" s="161"/>
      <c r="F457" s="161"/>
      <c r="G457" s="176"/>
      <c r="H457" s="177"/>
      <c r="I457" s="164"/>
    </row>
    <row r="458" spans="2:9" ht="14.4">
      <c r="B458" s="115"/>
      <c r="C458" s="161"/>
      <c r="D458" s="161"/>
      <c r="E458" s="161"/>
      <c r="F458" s="161"/>
      <c r="G458" s="176"/>
      <c r="H458" s="177"/>
      <c r="I458" s="164"/>
    </row>
    <row r="459" spans="2:9" ht="14.4">
      <c r="B459" s="115"/>
      <c r="C459" s="161"/>
      <c r="D459" s="161"/>
      <c r="E459" s="161"/>
      <c r="F459" s="161"/>
      <c r="G459" s="176"/>
      <c r="H459" s="177"/>
      <c r="I459" s="164"/>
    </row>
    <row r="460" spans="2:9" ht="14.4">
      <c r="B460" s="115"/>
      <c r="C460" s="161"/>
      <c r="D460" s="161"/>
      <c r="E460" s="161"/>
      <c r="F460" s="161"/>
      <c r="G460" s="176"/>
      <c r="H460" s="177"/>
      <c r="I460" s="164"/>
    </row>
    <row r="461" spans="2:9" ht="14.4">
      <c r="B461" s="115"/>
      <c r="C461" s="161"/>
      <c r="D461" s="161"/>
      <c r="E461" s="161"/>
      <c r="F461" s="161"/>
      <c r="G461" s="176"/>
      <c r="H461" s="177"/>
      <c r="I461" s="164"/>
    </row>
    <row r="462" spans="2:9" ht="14.4">
      <c r="B462" s="115"/>
      <c r="C462" s="161"/>
      <c r="D462" s="161"/>
      <c r="E462" s="161"/>
      <c r="F462" s="161"/>
      <c r="G462" s="176"/>
      <c r="H462" s="177"/>
      <c r="I462" s="164"/>
    </row>
    <row r="463" spans="2:9" ht="14.4">
      <c r="B463" s="115"/>
      <c r="C463" s="161"/>
      <c r="D463" s="161"/>
      <c r="E463" s="161"/>
      <c r="F463" s="161"/>
      <c r="G463" s="176"/>
      <c r="H463" s="177"/>
      <c r="I463" s="164"/>
    </row>
    <row r="464" spans="2:9" ht="14.4">
      <c r="B464" s="115"/>
      <c r="C464" s="161"/>
      <c r="D464" s="161"/>
      <c r="E464" s="161"/>
      <c r="F464" s="161"/>
      <c r="G464" s="176"/>
      <c r="H464" s="177"/>
      <c r="I464" s="164"/>
    </row>
    <row r="465" spans="2:9" ht="14.4">
      <c r="B465" s="115"/>
      <c r="C465" s="161"/>
      <c r="D465" s="161"/>
      <c r="E465" s="161"/>
      <c r="F465" s="161"/>
      <c r="G465" s="176"/>
      <c r="H465" s="177"/>
      <c r="I465" s="164"/>
    </row>
    <row r="466" spans="2:9" ht="14.4">
      <c r="B466" s="115"/>
      <c r="C466" s="161"/>
      <c r="D466" s="161"/>
      <c r="E466" s="161"/>
      <c r="F466" s="161"/>
      <c r="G466" s="176"/>
      <c r="H466" s="177"/>
      <c r="I466" s="164"/>
    </row>
    <row r="467" spans="2:9" ht="14.4">
      <c r="B467" s="115"/>
      <c r="C467" s="161"/>
      <c r="D467" s="161"/>
      <c r="E467" s="161"/>
      <c r="F467" s="161"/>
      <c r="G467" s="176"/>
      <c r="H467" s="177"/>
      <c r="I467" s="164"/>
    </row>
    <row r="468" spans="2:9" ht="14.4">
      <c r="B468" s="115"/>
      <c r="C468" s="161"/>
      <c r="D468" s="161"/>
      <c r="E468" s="161"/>
      <c r="F468" s="161"/>
      <c r="G468" s="176"/>
      <c r="H468" s="177"/>
      <c r="I468" s="164"/>
    </row>
    <row r="469" spans="2:9" ht="14.4">
      <c r="B469" s="115"/>
      <c r="C469" s="161"/>
      <c r="D469" s="161"/>
      <c r="E469" s="161"/>
      <c r="F469" s="161"/>
      <c r="G469" s="176"/>
      <c r="H469" s="177"/>
      <c r="I469" s="164"/>
    </row>
    <row r="470" spans="2:9" ht="14.4">
      <c r="B470" s="115"/>
      <c r="C470" s="161"/>
      <c r="D470" s="161"/>
      <c r="E470" s="161"/>
      <c r="F470" s="161"/>
      <c r="G470" s="176"/>
      <c r="H470" s="177"/>
      <c r="I470" s="164"/>
    </row>
    <row r="471" spans="2:9" ht="14.4">
      <c r="B471" s="115"/>
      <c r="C471" s="161"/>
      <c r="D471" s="161"/>
      <c r="E471" s="161"/>
      <c r="F471" s="161"/>
      <c r="G471" s="176"/>
      <c r="H471" s="177"/>
      <c r="I471" s="164"/>
    </row>
    <row r="472" spans="2:9" ht="14.4">
      <c r="B472" s="115"/>
      <c r="C472" s="161"/>
      <c r="D472" s="161"/>
      <c r="E472" s="161"/>
      <c r="F472" s="161"/>
      <c r="G472" s="176"/>
      <c r="H472" s="177"/>
      <c r="I472" s="164"/>
    </row>
    <row r="473" spans="2:9" ht="14.4">
      <c r="B473" s="115"/>
      <c r="C473" s="161"/>
      <c r="D473" s="161"/>
      <c r="E473" s="161"/>
      <c r="F473" s="161"/>
      <c r="G473" s="176"/>
      <c r="H473" s="177"/>
      <c r="I473" s="164"/>
    </row>
    <row r="474" spans="2:9" ht="14.4">
      <c r="B474" s="115"/>
      <c r="C474" s="161"/>
      <c r="D474" s="161"/>
      <c r="E474" s="161"/>
      <c r="F474" s="161"/>
      <c r="G474" s="176"/>
      <c r="H474" s="177"/>
      <c r="I474" s="164"/>
    </row>
    <row r="475" spans="2:9" ht="14.4">
      <c r="B475" s="115"/>
      <c r="C475" s="161"/>
      <c r="D475" s="161"/>
      <c r="E475" s="161"/>
      <c r="F475" s="161"/>
      <c r="G475" s="176"/>
      <c r="H475" s="177"/>
      <c r="I475" s="164"/>
    </row>
    <row r="476" spans="2:9" ht="14.4">
      <c r="B476" s="115"/>
      <c r="C476" s="161"/>
      <c r="D476" s="161"/>
      <c r="E476" s="161"/>
      <c r="F476" s="161"/>
      <c r="G476" s="176"/>
      <c r="H476" s="177"/>
      <c r="I476" s="164"/>
    </row>
    <row r="477" spans="2:9" ht="14.4">
      <c r="B477" s="115"/>
      <c r="C477" s="161"/>
      <c r="D477" s="161"/>
      <c r="E477" s="161"/>
      <c r="F477" s="161"/>
      <c r="G477" s="176"/>
      <c r="H477" s="177"/>
      <c r="I477" s="164"/>
    </row>
    <row r="478" spans="2:9" ht="14.4">
      <c r="B478" s="115"/>
      <c r="C478" s="161"/>
      <c r="D478" s="161"/>
      <c r="E478" s="161"/>
      <c r="F478" s="161"/>
      <c r="G478" s="176"/>
      <c r="H478" s="177"/>
      <c r="I478" s="164"/>
    </row>
    <row r="479" spans="2:9" ht="14.4">
      <c r="B479" s="115"/>
      <c r="C479" s="161"/>
      <c r="D479" s="161"/>
      <c r="E479" s="161"/>
      <c r="F479" s="161"/>
      <c r="G479" s="176"/>
      <c r="H479" s="177"/>
      <c r="I479" s="164"/>
    </row>
    <row r="480" spans="2:9" ht="14.4">
      <c r="B480" s="115"/>
      <c r="C480" s="161"/>
      <c r="D480" s="161"/>
      <c r="E480" s="161"/>
      <c r="F480" s="161"/>
      <c r="G480" s="176"/>
      <c r="H480" s="177"/>
      <c r="I480" s="164"/>
    </row>
    <row r="481" spans="2:9" ht="14.4">
      <c r="B481" s="115"/>
      <c r="C481" s="161"/>
      <c r="D481" s="161"/>
      <c r="E481" s="161"/>
      <c r="F481" s="161"/>
      <c r="G481" s="176"/>
      <c r="H481" s="177"/>
      <c r="I481" s="164"/>
    </row>
    <row r="482" spans="2:9" ht="14.4">
      <c r="B482" s="115"/>
      <c r="C482" s="161"/>
      <c r="D482" s="161"/>
      <c r="E482" s="161"/>
      <c r="F482" s="161"/>
      <c r="G482" s="176"/>
      <c r="H482" s="177"/>
      <c r="I482" s="164"/>
    </row>
    <row r="483" spans="2:9" ht="14.4">
      <c r="B483" s="115"/>
      <c r="C483" s="161"/>
      <c r="D483" s="161"/>
      <c r="E483" s="161"/>
      <c r="F483" s="161"/>
      <c r="G483" s="176"/>
      <c r="H483" s="177"/>
      <c r="I483" s="164"/>
    </row>
    <row r="484" spans="2:9" ht="14.4">
      <c r="B484" s="115"/>
      <c r="C484" s="161"/>
      <c r="D484" s="161"/>
      <c r="E484" s="161"/>
      <c r="F484" s="161"/>
      <c r="G484" s="176"/>
      <c r="H484" s="177"/>
      <c r="I484" s="164"/>
    </row>
    <row r="485" spans="2:9" ht="14.4">
      <c r="B485" s="115"/>
      <c r="C485" s="161"/>
      <c r="D485" s="161"/>
      <c r="E485" s="161"/>
      <c r="F485" s="161"/>
      <c r="G485" s="176"/>
      <c r="H485" s="177"/>
      <c r="I485" s="164"/>
    </row>
    <row r="486" spans="2:9" ht="14.4">
      <c r="B486" s="115"/>
      <c r="C486" s="161"/>
      <c r="D486" s="161"/>
      <c r="E486" s="161"/>
      <c r="F486" s="161"/>
      <c r="G486" s="176"/>
      <c r="H486" s="177"/>
      <c r="I486" s="164"/>
    </row>
    <row r="487" spans="2:9" ht="14.4">
      <c r="B487" s="115"/>
      <c r="C487" s="161"/>
      <c r="D487" s="161"/>
      <c r="E487" s="161"/>
      <c r="F487" s="161"/>
      <c r="G487" s="176"/>
      <c r="H487" s="177"/>
      <c r="I487" s="164"/>
    </row>
    <row r="488" spans="2:9" ht="14.4">
      <c r="B488" s="115"/>
      <c r="C488" s="161"/>
      <c r="D488" s="161"/>
      <c r="E488" s="161"/>
      <c r="F488" s="161"/>
      <c r="G488" s="176"/>
      <c r="H488" s="177"/>
      <c r="I488" s="164"/>
    </row>
    <row r="489" spans="2:9" ht="14.4">
      <c r="B489" s="115"/>
      <c r="C489" s="161"/>
      <c r="D489" s="161"/>
      <c r="E489" s="161"/>
      <c r="F489" s="161"/>
      <c r="G489" s="176"/>
      <c r="H489" s="177"/>
      <c r="I489" s="164"/>
    </row>
    <row r="490" spans="2:9" ht="14.4">
      <c r="B490" s="115"/>
      <c r="C490" s="161"/>
      <c r="D490" s="161"/>
      <c r="E490" s="161"/>
      <c r="F490" s="161"/>
      <c r="G490" s="176"/>
      <c r="H490" s="177"/>
      <c r="I490" s="164"/>
    </row>
    <row r="491" spans="2:9" ht="14.4">
      <c r="B491" s="115"/>
      <c r="C491" s="161"/>
      <c r="D491" s="161"/>
      <c r="E491" s="161"/>
      <c r="F491" s="161"/>
      <c r="G491" s="176"/>
      <c r="H491" s="177"/>
      <c r="I491" s="164"/>
    </row>
    <row r="492" spans="2:9" ht="14.4">
      <c r="B492" s="115"/>
      <c r="C492" s="161"/>
      <c r="D492" s="161"/>
      <c r="E492" s="161"/>
      <c r="F492" s="161"/>
      <c r="G492" s="176"/>
      <c r="H492" s="177"/>
      <c r="I492" s="164"/>
    </row>
    <row r="493" spans="2:9" ht="14.4">
      <c r="B493" s="115"/>
      <c r="C493" s="161"/>
      <c r="D493" s="161"/>
      <c r="E493" s="161"/>
      <c r="F493" s="161"/>
      <c r="G493" s="176"/>
      <c r="H493" s="177"/>
      <c r="I493" s="164"/>
    </row>
    <row r="494" spans="2:9" ht="14.4">
      <c r="B494" s="115"/>
      <c r="C494" s="161"/>
      <c r="D494" s="161"/>
      <c r="E494" s="161"/>
      <c r="F494" s="161"/>
      <c r="G494" s="176"/>
      <c r="H494" s="177"/>
      <c r="I494" s="164"/>
    </row>
    <row r="495" spans="2:9" ht="14.4">
      <c r="B495" s="115"/>
      <c r="C495" s="161"/>
      <c r="D495" s="161"/>
      <c r="E495" s="161"/>
      <c r="F495" s="161"/>
      <c r="G495" s="176"/>
      <c r="H495" s="177"/>
      <c r="I495" s="164"/>
    </row>
    <row r="496" spans="2:9" ht="14.4">
      <c r="B496" s="115"/>
      <c r="C496" s="161"/>
      <c r="D496" s="161"/>
      <c r="E496" s="161"/>
      <c r="F496" s="161"/>
      <c r="G496" s="176"/>
      <c r="H496" s="177"/>
      <c r="I496" s="164"/>
    </row>
    <row r="497" spans="2:9" ht="14.4">
      <c r="B497" s="115"/>
      <c r="C497" s="161"/>
      <c r="D497" s="161"/>
      <c r="E497" s="161"/>
      <c r="F497" s="161"/>
      <c r="G497" s="176"/>
      <c r="H497" s="177"/>
      <c r="I497" s="164"/>
    </row>
    <row r="498" spans="2:9" ht="14.4">
      <c r="B498" s="115"/>
      <c r="C498" s="161"/>
      <c r="D498" s="161"/>
      <c r="E498" s="161"/>
      <c r="F498" s="161"/>
      <c r="G498" s="176"/>
      <c r="H498" s="177"/>
      <c r="I498" s="164"/>
    </row>
    <row r="499" spans="2:9" ht="14.4">
      <c r="B499" s="115"/>
      <c r="C499" s="161"/>
      <c r="D499" s="161"/>
      <c r="E499" s="161"/>
      <c r="F499" s="161"/>
      <c r="G499" s="176"/>
      <c r="H499" s="177"/>
      <c r="I499" s="164"/>
    </row>
    <row r="500" spans="2:9" ht="14.4">
      <c r="B500" s="115"/>
      <c r="C500" s="161"/>
      <c r="D500" s="161"/>
      <c r="E500" s="161"/>
      <c r="F500" s="161"/>
      <c r="G500" s="176"/>
      <c r="H500" s="177"/>
      <c r="I500" s="164"/>
    </row>
    <row r="501" spans="2:9" ht="14.4">
      <c r="B501" s="115"/>
      <c r="C501" s="161"/>
      <c r="D501" s="161"/>
      <c r="E501" s="161"/>
      <c r="F501" s="161"/>
      <c r="G501" s="176"/>
      <c r="H501" s="177"/>
      <c r="I501" s="164"/>
    </row>
    <row r="502" spans="2:9" ht="14.4">
      <c r="B502" s="115"/>
      <c r="C502" s="161"/>
      <c r="D502" s="161"/>
      <c r="E502" s="161"/>
      <c r="F502" s="161"/>
      <c r="G502" s="176"/>
      <c r="H502" s="177"/>
      <c r="I502" s="164"/>
    </row>
    <row r="503" spans="2:9" ht="14.4">
      <c r="B503" s="115"/>
      <c r="C503" s="161"/>
      <c r="D503" s="161"/>
      <c r="E503" s="161"/>
      <c r="F503" s="161"/>
      <c r="G503" s="176"/>
      <c r="H503" s="177"/>
      <c r="I503" s="164"/>
    </row>
    <row r="504" spans="2:9" ht="14.4">
      <c r="B504" s="115"/>
      <c r="C504" s="161"/>
      <c r="D504" s="161"/>
      <c r="E504" s="161"/>
      <c r="F504" s="161"/>
      <c r="G504" s="176"/>
      <c r="H504" s="177"/>
      <c r="I504" s="164"/>
    </row>
    <row r="505" spans="2:9" ht="14.4">
      <c r="B505" s="115"/>
      <c r="C505" s="161"/>
      <c r="D505" s="161"/>
      <c r="E505" s="161"/>
      <c r="F505" s="161"/>
      <c r="G505" s="176"/>
      <c r="H505" s="177"/>
      <c r="I505" s="164"/>
    </row>
    <row r="506" spans="2:9" ht="14.4">
      <c r="B506" s="115"/>
      <c r="C506" s="161"/>
      <c r="D506" s="161"/>
      <c r="E506" s="161"/>
      <c r="F506" s="161"/>
      <c r="G506" s="176"/>
      <c r="H506" s="177"/>
      <c r="I506" s="164"/>
    </row>
    <row r="507" spans="2:9" ht="14.4">
      <c r="B507" s="115"/>
      <c r="C507" s="161"/>
      <c r="D507" s="161"/>
      <c r="E507" s="161"/>
      <c r="F507" s="161"/>
      <c r="G507" s="176"/>
      <c r="H507" s="177"/>
      <c r="I507" s="164"/>
    </row>
    <row r="508" spans="2:9" ht="14.4">
      <c r="B508" s="115"/>
      <c r="C508" s="161"/>
      <c r="D508" s="161"/>
      <c r="E508" s="161"/>
      <c r="F508" s="161"/>
      <c r="G508" s="176"/>
      <c r="H508" s="177"/>
      <c r="I508" s="164"/>
    </row>
    <row r="509" spans="2:9" ht="14.4">
      <c r="B509" s="115"/>
      <c r="C509" s="161"/>
      <c r="D509" s="161"/>
      <c r="E509" s="161"/>
      <c r="F509" s="161"/>
      <c r="G509" s="176"/>
      <c r="H509" s="177"/>
      <c r="I509" s="164"/>
    </row>
    <row r="510" spans="2:9" ht="14.4">
      <c r="B510" s="115"/>
      <c r="C510" s="161"/>
      <c r="D510" s="161"/>
      <c r="E510" s="161"/>
      <c r="F510" s="161"/>
      <c r="G510" s="176"/>
      <c r="H510" s="177"/>
      <c r="I510" s="164"/>
    </row>
    <row r="511" spans="2:9" ht="14.4">
      <c r="B511" s="115"/>
      <c r="C511" s="161"/>
      <c r="D511" s="161"/>
      <c r="E511" s="161"/>
      <c r="F511" s="161"/>
      <c r="G511" s="176"/>
      <c r="H511" s="177"/>
      <c r="I511" s="164"/>
    </row>
    <row r="512" spans="2:9" ht="14.4">
      <c r="B512" s="115"/>
      <c r="C512" s="161"/>
      <c r="D512" s="161"/>
      <c r="E512" s="161"/>
      <c r="F512" s="161"/>
      <c r="G512" s="176"/>
      <c r="H512" s="177"/>
      <c r="I512" s="164"/>
    </row>
    <row r="513" spans="2:9" ht="14.4">
      <c r="B513" s="115"/>
      <c r="C513" s="161"/>
      <c r="D513" s="161"/>
      <c r="E513" s="161"/>
      <c r="F513" s="161"/>
      <c r="G513" s="176"/>
      <c r="H513" s="177"/>
      <c r="I513" s="164"/>
    </row>
    <row r="514" spans="2:9" ht="14.4">
      <c r="B514" s="115"/>
      <c r="C514" s="161"/>
      <c r="D514" s="161"/>
      <c r="E514" s="161"/>
      <c r="F514" s="161"/>
      <c r="G514" s="176"/>
      <c r="H514" s="177"/>
      <c r="I514" s="164"/>
    </row>
    <row r="515" spans="2:9" ht="14.4">
      <c r="B515" s="115"/>
      <c r="C515" s="161"/>
      <c r="D515" s="161"/>
      <c r="E515" s="161"/>
      <c r="F515" s="161"/>
      <c r="G515" s="176"/>
      <c r="H515" s="177"/>
      <c r="I515" s="164"/>
    </row>
    <row r="516" spans="2:9" ht="14.4">
      <c r="B516" s="115"/>
      <c r="C516" s="161"/>
      <c r="D516" s="161"/>
      <c r="E516" s="161"/>
      <c r="F516" s="161"/>
      <c r="G516" s="176"/>
      <c r="H516" s="177"/>
      <c r="I516" s="164"/>
    </row>
    <row r="517" spans="2:9" ht="14.4">
      <c r="B517" s="115"/>
      <c r="C517" s="161"/>
      <c r="D517" s="161"/>
      <c r="E517" s="161"/>
      <c r="F517" s="161"/>
      <c r="G517" s="176"/>
      <c r="H517" s="177"/>
      <c r="I517" s="164"/>
    </row>
    <row r="518" spans="2:9" ht="14.4">
      <c r="B518" s="115"/>
      <c r="C518" s="161"/>
      <c r="D518" s="161"/>
      <c r="E518" s="161"/>
      <c r="F518" s="161"/>
      <c r="G518" s="176"/>
      <c r="H518" s="177"/>
      <c r="I518" s="164"/>
    </row>
    <row r="519" spans="2:9" ht="14.4">
      <c r="B519" s="115"/>
      <c r="C519" s="161"/>
      <c r="D519" s="161"/>
      <c r="E519" s="161"/>
      <c r="F519" s="161"/>
      <c r="G519" s="176"/>
      <c r="H519" s="177"/>
      <c r="I519" s="164"/>
    </row>
    <row r="520" spans="2:9" ht="14.4">
      <c r="B520" s="115"/>
      <c r="C520" s="161"/>
      <c r="D520" s="161"/>
      <c r="E520" s="161"/>
      <c r="F520" s="161"/>
      <c r="G520" s="176"/>
      <c r="H520" s="177"/>
      <c r="I520" s="164"/>
    </row>
    <row r="521" spans="2:9" ht="14.4">
      <c r="B521" s="115"/>
      <c r="C521" s="161"/>
      <c r="D521" s="161"/>
      <c r="E521" s="161"/>
      <c r="F521" s="161"/>
      <c r="G521" s="176"/>
      <c r="H521" s="177"/>
      <c r="I521" s="164"/>
    </row>
    <row r="522" spans="2:9" ht="14.4">
      <c r="B522" s="115"/>
      <c r="C522" s="161"/>
      <c r="D522" s="161"/>
      <c r="E522" s="161"/>
      <c r="F522" s="161"/>
      <c r="G522" s="176"/>
      <c r="H522" s="177"/>
      <c r="I522" s="164"/>
    </row>
    <row r="523" spans="2:9" ht="14.4">
      <c r="B523" s="115"/>
      <c r="C523" s="161"/>
      <c r="D523" s="161"/>
      <c r="E523" s="161"/>
      <c r="F523" s="161"/>
      <c r="G523" s="176"/>
      <c r="H523" s="177"/>
      <c r="I523" s="164"/>
    </row>
    <row r="524" spans="2:9" ht="14.4">
      <c r="B524" s="115"/>
      <c r="C524" s="161"/>
      <c r="D524" s="161"/>
      <c r="E524" s="161"/>
      <c r="F524" s="161"/>
      <c r="G524" s="176"/>
      <c r="H524" s="177"/>
      <c r="I524" s="164"/>
    </row>
    <row r="525" spans="2:9" ht="14.4">
      <c r="B525" s="115"/>
      <c r="C525" s="161"/>
      <c r="D525" s="161"/>
      <c r="E525" s="161"/>
      <c r="F525" s="161"/>
      <c r="G525" s="176"/>
      <c r="H525" s="177"/>
      <c r="I525" s="164"/>
    </row>
    <row r="526" spans="2:9" ht="14.4">
      <c r="B526" s="115"/>
      <c r="C526" s="161"/>
      <c r="D526" s="161"/>
      <c r="E526" s="161"/>
      <c r="F526" s="161"/>
      <c r="G526" s="176"/>
      <c r="H526" s="177"/>
      <c r="I526" s="164"/>
    </row>
    <row r="527" spans="2:9" ht="14.4">
      <c r="B527" s="115"/>
      <c r="C527" s="161"/>
      <c r="D527" s="161"/>
      <c r="E527" s="161"/>
      <c r="F527" s="161"/>
      <c r="G527" s="176"/>
      <c r="H527" s="177"/>
      <c r="I527" s="164"/>
    </row>
    <row r="528" spans="2:9" ht="14.4">
      <c r="B528" s="115"/>
      <c r="C528" s="161"/>
      <c r="D528" s="161"/>
      <c r="E528" s="161"/>
      <c r="F528" s="161"/>
      <c r="G528" s="176"/>
      <c r="H528" s="177"/>
      <c r="I528" s="164"/>
    </row>
    <row r="529" spans="2:9" ht="14.4">
      <c r="B529" s="115"/>
      <c r="C529" s="161"/>
      <c r="D529" s="161"/>
      <c r="E529" s="161"/>
      <c r="F529" s="161"/>
      <c r="G529" s="176"/>
      <c r="H529" s="177"/>
      <c r="I529" s="164"/>
    </row>
    <row r="530" spans="2:9" ht="14.4">
      <c r="B530" s="115"/>
      <c r="C530" s="161"/>
      <c r="D530" s="161"/>
      <c r="E530" s="161"/>
      <c r="F530" s="161"/>
      <c r="G530" s="176"/>
      <c r="H530" s="177"/>
      <c r="I530" s="164"/>
    </row>
    <row r="531" spans="2:9" ht="14.4">
      <c r="B531" s="115"/>
      <c r="C531" s="161"/>
      <c r="D531" s="161"/>
      <c r="E531" s="161"/>
      <c r="F531" s="161"/>
      <c r="G531" s="176"/>
      <c r="H531" s="177"/>
      <c r="I531" s="164"/>
    </row>
    <row r="532" spans="2:9" ht="14.4">
      <c r="B532" s="115"/>
      <c r="C532" s="161"/>
      <c r="D532" s="161"/>
      <c r="E532" s="161"/>
      <c r="F532" s="161"/>
      <c r="G532" s="176"/>
      <c r="H532" s="177"/>
      <c r="I532" s="164"/>
    </row>
    <row r="533" spans="2:9" ht="14.4">
      <c r="B533" s="115"/>
      <c r="C533" s="161"/>
      <c r="D533" s="161"/>
      <c r="E533" s="161"/>
      <c r="F533" s="161"/>
      <c r="G533" s="176"/>
      <c r="H533" s="177"/>
      <c r="I533" s="164"/>
    </row>
    <row r="534" spans="2:9" ht="14.4">
      <c r="B534" s="115"/>
      <c r="C534" s="161"/>
      <c r="D534" s="161"/>
      <c r="E534" s="161"/>
      <c r="F534" s="161"/>
      <c r="G534" s="176"/>
      <c r="H534" s="177"/>
      <c r="I534" s="164"/>
    </row>
    <row r="535" spans="2:9" ht="14.4">
      <c r="B535" s="115"/>
      <c r="C535" s="161"/>
      <c r="D535" s="161"/>
      <c r="E535" s="161"/>
      <c r="F535" s="161"/>
      <c r="G535" s="176"/>
      <c r="H535" s="177"/>
      <c r="I535" s="164"/>
    </row>
    <row r="536" spans="2:9" ht="14.4">
      <c r="B536" s="115"/>
      <c r="C536" s="161"/>
      <c r="D536" s="161"/>
      <c r="E536" s="161"/>
      <c r="F536" s="161"/>
      <c r="G536" s="176"/>
      <c r="H536" s="177"/>
      <c r="I536" s="164"/>
    </row>
    <row r="537" spans="2:9" ht="14.4">
      <c r="B537" s="115"/>
      <c r="C537" s="161"/>
      <c r="D537" s="161"/>
      <c r="E537" s="161"/>
      <c r="F537" s="161"/>
      <c r="G537" s="176"/>
      <c r="H537" s="177"/>
      <c r="I537" s="164"/>
    </row>
    <row r="538" spans="2:9" ht="14.4">
      <c r="B538" s="115"/>
      <c r="C538" s="161"/>
      <c r="D538" s="161"/>
      <c r="E538" s="161"/>
      <c r="F538" s="161"/>
      <c r="G538" s="176"/>
      <c r="H538" s="177"/>
      <c r="I538" s="164"/>
    </row>
    <row r="539" spans="2:9" ht="14.4">
      <c r="B539" s="115"/>
      <c r="C539" s="161"/>
      <c r="D539" s="161"/>
      <c r="E539" s="161"/>
      <c r="F539" s="161"/>
      <c r="G539" s="176"/>
      <c r="H539" s="177"/>
      <c r="I539" s="164"/>
    </row>
    <row r="540" spans="2:9" ht="14.4">
      <c r="B540" s="115"/>
      <c r="C540" s="161"/>
      <c r="D540" s="161"/>
      <c r="E540" s="161"/>
      <c r="F540" s="161"/>
      <c r="G540" s="176"/>
      <c r="H540" s="177"/>
      <c r="I540" s="164"/>
    </row>
    <row r="541" spans="2:9" ht="14.4">
      <c r="B541" s="115"/>
      <c r="C541" s="161"/>
      <c r="D541" s="161"/>
      <c r="E541" s="161"/>
      <c r="F541" s="161"/>
      <c r="G541" s="176"/>
      <c r="H541" s="177"/>
      <c r="I541" s="164"/>
    </row>
    <row r="542" spans="2:9" ht="14.4">
      <c r="B542" s="115"/>
      <c r="C542" s="161"/>
      <c r="D542" s="161"/>
      <c r="E542" s="161"/>
      <c r="F542" s="161"/>
      <c r="G542" s="176"/>
      <c r="H542" s="177"/>
      <c r="I542" s="164"/>
    </row>
    <row r="543" spans="2:9" ht="14.4">
      <c r="B543" s="115"/>
      <c r="C543" s="161"/>
      <c r="D543" s="161"/>
      <c r="E543" s="161"/>
      <c r="F543" s="161"/>
      <c r="G543" s="176"/>
      <c r="H543" s="177"/>
      <c r="I543" s="164"/>
    </row>
    <row r="544" spans="2:9" ht="14.4">
      <c r="B544" s="115"/>
      <c r="C544" s="161"/>
      <c r="D544" s="161"/>
      <c r="E544" s="161"/>
      <c r="F544" s="161"/>
      <c r="G544" s="176"/>
      <c r="H544" s="177"/>
      <c r="I544" s="164"/>
    </row>
    <row r="545" spans="2:9" ht="14.4">
      <c r="B545" s="115"/>
      <c r="C545" s="161"/>
      <c r="D545" s="161"/>
      <c r="E545" s="161"/>
      <c r="F545" s="161"/>
      <c r="G545" s="176"/>
      <c r="H545" s="177"/>
      <c r="I545" s="164"/>
    </row>
    <row r="546" spans="2:9" ht="14.4">
      <c r="B546" s="115"/>
      <c r="C546" s="161"/>
      <c r="D546" s="161"/>
      <c r="E546" s="161"/>
      <c r="F546" s="161"/>
      <c r="G546" s="176"/>
      <c r="H546" s="177"/>
      <c r="I546" s="164"/>
    </row>
    <row r="547" spans="2:9" ht="14.4">
      <c r="B547" s="115"/>
      <c r="C547" s="161"/>
      <c r="D547" s="161"/>
      <c r="E547" s="161"/>
      <c r="F547" s="161"/>
      <c r="G547" s="176"/>
      <c r="H547" s="177"/>
      <c r="I547" s="164"/>
    </row>
    <row r="548" spans="2:9" ht="14.4">
      <c r="B548" s="115"/>
      <c r="C548" s="161"/>
      <c r="D548" s="161"/>
      <c r="E548" s="161"/>
      <c r="F548" s="161"/>
      <c r="G548" s="176"/>
      <c r="H548" s="177"/>
      <c r="I548" s="164"/>
    </row>
    <row r="549" spans="2:9" ht="14.4">
      <c r="B549" s="115"/>
      <c r="C549" s="161"/>
      <c r="D549" s="161"/>
      <c r="E549" s="161"/>
      <c r="F549" s="161"/>
      <c r="G549" s="176"/>
      <c r="H549" s="177"/>
      <c r="I549" s="164"/>
    </row>
    <row r="550" spans="2:9" ht="14.4">
      <c r="B550" s="115"/>
      <c r="C550" s="161"/>
      <c r="D550" s="161"/>
      <c r="E550" s="161"/>
      <c r="F550" s="161"/>
      <c r="G550" s="176"/>
      <c r="H550" s="177"/>
      <c r="I550" s="164"/>
    </row>
    <row r="551" spans="2:9" ht="14.4">
      <c r="B551" s="115"/>
      <c r="C551" s="161"/>
      <c r="D551" s="161"/>
      <c r="E551" s="161"/>
      <c r="F551" s="161"/>
      <c r="G551" s="176"/>
      <c r="H551" s="177"/>
      <c r="I551" s="164"/>
    </row>
    <row r="552" spans="2:9" ht="14.4">
      <c r="B552" s="115"/>
      <c r="C552" s="161"/>
      <c r="D552" s="161"/>
      <c r="E552" s="161"/>
      <c r="F552" s="161"/>
      <c r="G552" s="176"/>
      <c r="H552" s="177"/>
      <c r="I552" s="164"/>
    </row>
    <row r="553" spans="2:9" ht="14.4">
      <c r="B553" s="115"/>
      <c r="C553" s="161"/>
      <c r="D553" s="161"/>
      <c r="E553" s="161"/>
      <c r="F553" s="161"/>
      <c r="G553" s="176"/>
      <c r="H553" s="177"/>
      <c r="I553" s="164"/>
    </row>
    <row r="554" spans="2:9" ht="14.4">
      <c r="B554" s="115"/>
      <c r="C554" s="161"/>
      <c r="D554" s="161"/>
      <c r="E554" s="161"/>
      <c r="F554" s="161"/>
      <c r="G554" s="176"/>
      <c r="H554" s="177"/>
      <c r="I554" s="164"/>
    </row>
    <row r="555" spans="2:9" ht="14.4">
      <c r="B555" s="115"/>
      <c r="C555" s="161"/>
      <c r="D555" s="161"/>
      <c r="E555" s="161"/>
      <c r="F555" s="161"/>
      <c r="G555" s="176"/>
      <c r="H555" s="177"/>
      <c r="I555" s="164"/>
    </row>
    <row r="556" spans="2:9" ht="14.4">
      <c r="B556" s="115"/>
      <c r="C556" s="161"/>
      <c r="D556" s="161"/>
      <c r="E556" s="161"/>
      <c r="F556" s="161"/>
      <c r="G556" s="176"/>
      <c r="H556" s="177"/>
      <c r="I556" s="164"/>
    </row>
    <row r="557" spans="2:9" ht="14.4">
      <c r="B557" s="115"/>
      <c r="C557" s="161"/>
      <c r="D557" s="161"/>
      <c r="E557" s="161"/>
      <c r="F557" s="161"/>
      <c r="G557" s="176"/>
      <c r="H557" s="177"/>
      <c r="I557" s="164"/>
    </row>
    <row r="558" spans="2:9" ht="14.4">
      <c r="B558" s="115"/>
      <c r="C558" s="161"/>
      <c r="D558" s="161"/>
      <c r="E558" s="161"/>
      <c r="F558" s="161"/>
      <c r="G558" s="176"/>
      <c r="H558" s="177"/>
      <c r="I558" s="164"/>
    </row>
    <row r="559" spans="2:9" ht="14.4">
      <c r="B559" s="115"/>
      <c r="C559" s="161"/>
      <c r="D559" s="161"/>
      <c r="E559" s="161"/>
      <c r="F559" s="161"/>
      <c r="G559" s="176"/>
      <c r="H559" s="177"/>
      <c r="I559" s="164"/>
    </row>
    <row r="560" spans="2:9" ht="14.4">
      <c r="B560" s="115"/>
      <c r="C560" s="161"/>
      <c r="D560" s="161"/>
      <c r="E560" s="161"/>
      <c r="F560" s="161"/>
      <c r="G560" s="176"/>
      <c r="H560" s="177"/>
      <c r="I560" s="164"/>
    </row>
    <row r="561" spans="2:9" ht="14.4">
      <c r="B561" s="115"/>
      <c r="C561" s="161"/>
      <c r="D561" s="161"/>
      <c r="E561" s="161"/>
      <c r="F561" s="161"/>
      <c r="G561" s="176"/>
      <c r="H561" s="177"/>
      <c r="I561" s="164"/>
    </row>
    <row r="562" spans="2:9" ht="14.4">
      <c r="B562" s="115"/>
      <c r="C562" s="161"/>
      <c r="D562" s="161"/>
      <c r="E562" s="161"/>
      <c r="F562" s="161"/>
      <c r="G562" s="176"/>
      <c r="H562" s="177"/>
      <c r="I562" s="164"/>
    </row>
    <row r="563" spans="2:9" ht="14.4">
      <c r="B563" s="115"/>
      <c r="C563" s="161"/>
      <c r="D563" s="161"/>
      <c r="E563" s="161"/>
      <c r="F563" s="161"/>
      <c r="G563" s="176"/>
      <c r="H563" s="177"/>
      <c r="I563" s="164"/>
    </row>
    <row r="564" spans="2:9" ht="14.4">
      <c r="B564" s="115"/>
      <c r="C564" s="161"/>
      <c r="D564" s="161"/>
      <c r="E564" s="161"/>
      <c r="F564" s="161"/>
      <c r="G564" s="176"/>
      <c r="H564" s="177"/>
      <c r="I564" s="164"/>
    </row>
    <row r="565" spans="2:9" ht="14.4">
      <c r="B565" s="115"/>
      <c r="C565" s="161"/>
      <c r="D565" s="161"/>
      <c r="E565" s="161"/>
      <c r="F565" s="161"/>
      <c r="G565" s="176"/>
      <c r="H565" s="177"/>
      <c r="I565" s="164"/>
    </row>
    <row r="566" spans="2:9" ht="14.4">
      <c r="B566" s="115"/>
      <c r="C566" s="161"/>
      <c r="D566" s="161"/>
      <c r="E566" s="161"/>
      <c r="F566" s="161"/>
      <c r="G566" s="176"/>
      <c r="H566" s="177"/>
      <c r="I566" s="164"/>
    </row>
    <row r="567" spans="2:9" ht="14.4">
      <c r="B567" s="115"/>
      <c r="C567" s="161"/>
      <c r="D567" s="161"/>
      <c r="E567" s="161"/>
      <c r="F567" s="161"/>
      <c r="G567" s="176"/>
      <c r="H567" s="177"/>
      <c r="I567" s="164"/>
    </row>
    <row r="568" spans="2:9" ht="14.4">
      <c r="B568" s="115"/>
      <c r="C568" s="161"/>
      <c r="D568" s="161"/>
      <c r="E568" s="161"/>
      <c r="F568" s="161"/>
      <c r="G568" s="176"/>
      <c r="H568" s="177"/>
      <c r="I568" s="164"/>
    </row>
    <row r="569" spans="2:9" ht="14.4">
      <c r="B569" s="115"/>
      <c r="C569" s="161"/>
      <c r="D569" s="161"/>
      <c r="E569" s="161"/>
      <c r="F569" s="161"/>
      <c r="G569" s="176"/>
      <c r="H569" s="177"/>
      <c r="I569" s="164"/>
    </row>
    <row r="570" spans="2:9" ht="14.4">
      <c r="B570" s="115"/>
      <c r="C570" s="161"/>
      <c r="D570" s="161"/>
      <c r="E570" s="161"/>
      <c r="F570" s="161"/>
      <c r="G570" s="176"/>
      <c r="H570" s="177"/>
      <c r="I570" s="164"/>
    </row>
    <row r="571" spans="2:9" ht="14.4">
      <c r="B571" s="115"/>
      <c r="C571" s="161"/>
      <c r="D571" s="161"/>
      <c r="E571" s="161"/>
      <c r="F571" s="161"/>
      <c r="G571" s="176"/>
      <c r="H571" s="177"/>
      <c r="I571" s="164"/>
    </row>
    <row r="572" spans="2:9" ht="14.4">
      <c r="B572" s="115"/>
      <c r="C572" s="161"/>
      <c r="D572" s="161"/>
      <c r="E572" s="161"/>
      <c r="F572" s="161"/>
      <c r="G572" s="176"/>
      <c r="H572" s="177"/>
      <c r="I572" s="164"/>
    </row>
    <row r="573" spans="2:9" ht="14.4">
      <c r="B573" s="115"/>
      <c r="C573" s="161"/>
      <c r="D573" s="161"/>
      <c r="E573" s="161"/>
      <c r="F573" s="161"/>
      <c r="G573" s="176"/>
      <c r="H573" s="177"/>
      <c r="I573" s="164"/>
    </row>
    <row r="574" spans="2:9" ht="14.4">
      <c r="B574" s="115"/>
      <c r="C574" s="161"/>
      <c r="D574" s="161"/>
      <c r="E574" s="161"/>
      <c r="F574" s="161"/>
      <c r="G574" s="176"/>
      <c r="H574" s="177"/>
      <c r="I574" s="164"/>
    </row>
    <row r="575" spans="2:9" ht="14.4">
      <c r="B575" s="115"/>
      <c r="C575" s="161"/>
      <c r="D575" s="161"/>
      <c r="E575" s="161"/>
      <c r="F575" s="161"/>
      <c r="G575" s="176"/>
      <c r="H575" s="177"/>
      <c r="I575" s="164"/>
    </row>
    <row r="576" spans="2:9" ht="14.4">
      <c r="B576" s="115"/>
      <c r="C576" s="161"/>
      <c r="D576" s="161"/>
      <c r="E576" s="161"/>
      <c r="F576" s="161"/>
      <c r="G576" s="176"/>
      <c r="H576" s="177"/>
      <c r="I576" s="164"/>
    </row>
    <row r="577" spans="2:9" ht="14.4">
      <c r="B577" s="115"/>
      <c r="C577" s="161"/>
      <c r="D577" s="161"/>
      <c r="E577" s="161"/>
      <c r="F577" s="161"/>
      <c r="G577" s="176"/>
      <c r="H577" s="177"/>
      <c r="I577" s="164"/>
    </row>
    <row r="578" spans="2:9" ht="14.4">
      <c r="B578" s="115"/>
      <c r="C578" s="161"/>
      <c r="D578" s="161"/>
      <c r="E578" s="161"/>
      <c r="F578" s="161"/>
      <c r="G578" s="176"/>
      <c r="H578" s="177"/>
      <c r="I578" s="164"/>
    </row>
    <row r="579" spans="2:9" ht="14.4">
      <c r="B579" s="115"/>
      <c r="C579" s="161"/>
      <c r="D579" s="161"/>
      <c r="E579" s="161"/>
      <c r="F579" s="161"/>
      <c r="G579" s="176"/>
      <c r="H579" s="177"/>
      <c r="I579" s="164"/>
    </row>
    <row r="580" spans="2:9" ht="14.4">
      <c r="B580" s="115"/>
      <c r="C580" s="161"/>
      <c r="D580" s="161"/>
      <c r="E580" s="161"/>
      <c r="F580" s="161"/>
      <c r="G580" s="176"/>
      <c r="H580" s="177"/>
      <c r="I580" s="164"/>
    </row>
    <row r="581" spans="2:9" ht="14.4">
      <c r="B581" s="115"/>
      <c r="C581" s="161"/>
      <c r="D581" s="161"/>
      <c r="E581" s="161"/>
      <c r="F581" s="161"/>
      <c r="G581" s="176"/>
      <c r="H581" s="177"/>
      <c r="I581" s="164"/>
    </row>
    <row r="582" spans="2:9" ht="14.4">
      <c r="B582" s="115"/>
      <c r="C582" s="161"/>
      <c r="D582" s="161"/>
      <c r="E582" s="161"/>
      <c r="F582" s="161"/>
      <c r="G582" s="176"/>
      <c r="H582" s="177"/>
      <c r="I582" s="164"/>
    </row>
    <row r="583" spans="2:9" ht="14.4">
      <c r="B583" s="115"/>
      <c r="C583" s="161"/>
      <c r="D583" s="161"/>
      <c r="E583" s="161"/>
      <c r="F583" s="161"/>
      <c r="G583" s="176"/>
      <c r="H583" s="177"/>
      <c r="I583" s="164"/>
    </row>
    <row r="584" spans="2:9" ht="14.4">
      <c r="B584" s="115"/>
      <c r="C584" s="161"/>
      <c r="D584" s="161"/>
      <c r="E584" s="161"/>
      <c r="F584" s="161"/>
      <c r="G584" s="176"/>
      <c r="H584" s="177"/>
      <c r="I584" s="164"/>
    </row>
    <row r="585" spans="2:9" ht="14.4">
      <c r="B585" s="115"/>
      <c r="C585" s="161"/>
      <c r="D585" s="161"/>
      <c r="E585" s="161"/>
      <c r="F585" s="161"/>
      <c r="G585" s="176"/>
      <c r="H585" s="177"/>
      <c r="I585" s="164"/>
    </row>
    <row r="586" spans="2:9" ht="14.4">
      <c r="B586" s="115"/>
      <c r="C586" s="161"/>
      <c r="D586" s="161"/>
      <c r="E586" s="161"/>
      <c r="F586" s="161"/>
      <c r="G586" s="176"/>
      <c r="H586" s="177"/>
      <c r="I586" s="164"/>
    </row>
    <row r="587" spans="2:9" ht="14.4">
      <c r="B587" s="115"/>
      <c r="C587" s="161"/>
      <c r="D587" s="161"/>
      <c r="E587" s="161"/>
      <c r="F587" s="161"/>
      <c r="G587" s="176"/>
      <c r="H587" s="177"/>
      <c r="I587" s="164"/>
    </row>
    <row r="588" spans="2:9" ht="14.4">
      <c r="B588" s="115"/>
      <c r="C588" s="161"/>
      <c r="D588" s="161"/>
      <c r="E588" s="161"/>
      <c r="F588" s="161"/>
      <c r="G588" s="176"/>
      <c r="H588" s="177"/>
      <c r="I588" s="164"/>
    </row>
    <row r="589" spans="2:9" ht="14.4">
      <c r="B589" s="115"/>
      <c r="C589" s="161"/>
      <c r="D589" s="161"/>
      <c r="E589" s="161"/>
      <c r="F589" s="161"/>
      <c r="G589" s="176"/>
      <c r="H589" s="177"/>
      <c r="I589" s="164"/>
    </row>
    <row r="590" spans="2:9" ht="14.4">
      <c r="B590" s="115"/>
      <c r="C590" s="161"/>
      <c r="D590" s="161"/>
      <c r="E590" s="161"/>
      <c r="F590" s="161"/>
      <c r="G590" s="176"/>
      <c r="H590" s="177"/>
      <c r="I590" s="164"/>
    </row>
    <row r="591" spans="2:9" ht="14.4">
      <c r="B591" s="115"/>
      <c r="C591" s="161"/>
      <c r="D591" s="161"/>
      <c r="E591" s="161"/>
      <c r="F591" s="161"/>
      <c r="G591" s="176"/>
      <c r="H591" s="177"/>
      <c r="I591" s="164"/>
    </row>
    <row r="592" spans="2:9" ht="14.4">
      <c r="B592" s="115"/>
      <c r="C592" s="161"/>
      <c r="D592" s="161"/>
      <c r="E592" s="161"/>
      <c r="F592" s="161"/>
      <c r="G592" s="176"/>
      <c r="H592" s="177"/>
      <c r="I592" s="164"/>
    </row>
    <row r="593" spans="2:9" ht="14.4">
      <c r="B593" s="115"/>
      <c r="C593" s="161"/>
      <c r="D593" s="161"/>
      <c r="E593" s="161"/>
      <c r="F593" s="161"/>
      <c r="G593" s="176"/>
      <c r="H593" s="177"/>
      <c r="I593" s="164"/>
    </row>
    <row r="594" spans="2:9" ht="14.4">
      <c r="B594" s="115"/>
      <c r="C594" s="161"/>
      <c r="D594" s="161"/>
      <c r="E594" s="161"/>
      <c r="F594" s="161"/>
      <c r="G594" s="176"/>
      <c r="H594" s="177"/>
      <c r="I594" s="164"/>
    </row>
    <row r="595" spans="2:9" ht="14.4">
      <c r="B595" s="115"/>
      <c r="C595" s="161"/>
      <c r="D595" s="161"/>
      <c r="E595" s="161"/>
      <c r="F595" s="161"/>
      <c r="G595" s="176"/>
      <c r="H595" s="177"/>
      <c r="I595" s="164"/>
    </row>
    <row r="596" spans="2:9" ht="14.4">
      <c r="B596" s="115"/>
      <c r="C596" s="161"/>
      <c r="D596" s="161"/>
      <c r="E596" s="161"/>
      <c r="F596" s="161"/>
      <c r="G596" s="176"/>
      <c r="H596" s="177"/>
      <c r="I596" s="164"/>
    </row>
    <row r="597" spans="2:9" ht="14.4">
      <c r="B597" s="115"/>
      <c r="C597" s="161"/>
      <c r="D597" s="161"/>
      <c r="E597" s="161"/>
      <c r="F597" s="161"/>
      <c r="G597" s="176"/>
      <c r="H597" s="177"/>
      <c r="I597" s="164"/>
    </row>
    <row r="598" spans="2:9" ht="14.4">
      <c r="B598" s="115"/>
      <c r="C598" s="161"/>
      <c r="D598" s="161"/>
      <c r="E598" s="161"/>
      <c r="F598" s="161"/>
      <c r="G598" s="176"/>
      <c r="H598" s="177"/>
      <c r="I598" s="164"/>
    </row>
    <row r="599" spans="2:9" ht="14.4">
      <c r="B599" s="115"/>
      <c r="C599" s="161"/>
      <c r="D599" s="161"/>
      <c r="E599" s="161"/>
      <c r="F599" s="161"/>
      <c r="G599" s="176"/>
      <c r="H599" s="177"/>
      <c r="I599" s="164"/>
    </row>
    <row r="600" spans="2:9" ht="14.4">
      <c r="B600" s="115"/>
      <c r="C600" s="161"/>
      <c r="D600" s="161"/>
      <c r="E600" s="161"/>
      <c r="F600" s="161"/>
      <c r="G600" s="176"/>
      <c r="H600" s="177"/>
      <c r="I600" s="164"/>
    </row>
    <row r="601" spans="2:9" ht="14.4">
      <c r="B601" s="115"/>
      <c r="C601" s="161"/>
      <c r="D601" s="161"/>
      <c r="E601" s="161"/>
      <c r="F601" s="161"/>
      <c r="G601" s="176"/>
      <c r="H601" s="177"/>
      <c r="I601" s="164"/>
    </row>
    <row r="602" spans="2:9" ht="14.4">
      <c r="B602" s="115"/>
      <c r="C602" s="161"/>
      <c r="D602" s="161"/>
      <c r="E602" s="161"/>
      <c r="F602" s="161"/>
      <c r="G602" s="176"/>
      <c r="H602" s="177"/>
      <c r="I602" s="164"/>
    </row>
    <row r="603" spans="2:9" ht="14.4">
      <c r="B603" s="115"/>
      <c r="C603" s="161"/>
      <c r="D603" s="161"/>
      <c r="E603" s="161"/>
      <c r="F603" s="161"/>
      <c r="G603" s="176"/>
      <c r="H603" s="177"/>
      <c r="I603" s="164"/>
    </row>
    <row r="604" spans="2:9" ht="14.4">
      <c r="B604" s="115"/>
      <c r="C604" s="161"/>
      <c r="D604" s="161"/>
      <c r="E604" s="161"/>
      <c r="F604" s="161"/>
      <c r="G604" s="176"/>
      <c r="H604" s="177"/>
      <c r="I604" s="164"/>
    </row>
    <row r="605" spans="2:9" ht="14.4">
      <c r="B605" s="115"/>
      <c r="C605" s="161"/>
      <c r="D605" s="161"/>
      <c r="E605" s="161"/>
      <c r="F605" s="161"/>
      <c r="G605" s="176"/>
      <c r="H605" s="177"/>
      <c r="I605" s="164"/>
    </row>
    <row r="606" spans="2:9" ht="14.4">
      <c r="B606" s="115"/>
      <c r="C606" s="161"/>
      <c r="D606" s="161"/>
      <c r="E606" s="161"/>
      <c r="F606" s="161"/>
      <c r="G606" s="176"/>
      <c r="H606" s="177"/>
      <c r="I606" s="164"/>
    </row>
    <row r="607" spans="2:9" ht="14.4">
      <c r="B607" s="115"/>
      <c r="C607" s="161"/>
      <c r="D607" s="161"/>
      <c r="E607" s="161"/>
      <c r="F607" s="161"/>
      <c r="G607" s="176"/>
      <c r="H607" s="177"/>
      <c r="I607" s="164"/>
    </row>
    <row r="608" spans="2:9" ht="14.4">
      <c r="B608" s="115"/>
      <c r="C608" s="161"/>
      <c r="D608" s="161"/>
      <c r="E608" s="161"/>
      <c r="F608" s="161"/>
      <c r="G608" s="176"/>
      <c r="H608" s="177"/>
      <c r="I608" s="164"/>
    </row>
    <row r="609" spans="2:9" ht="14.4">
      <c r="B609" s="115"/>
      <c r="C609" s="161"/>
      <c r="D609" s="161"/>
      <c r="E609" s="161"/>
      <c r="F609" s="161"/>
      <c r="G609" s="176"/>
      <c r="H609" s="177"/>
      <c r="I609" s="164"/>
    </row>
    <row r="610" spans="2:9" ht="14.4">
      <c r="B610" s="115"/>
      <c r="C610" s="161"/>
      <c r="D610" s="161"/>
      <c r="E610" s="161"/>
      <c r="F610" s="161"/>
      <c r="G610" s="176"/>
      <c r="H610" s="177"/>
      <c r="I610" s="164"/>
    </row>
    <row r="611" spans="2:9" ht="14.4">
      <c r="B611" s="115"/>
      <c r="C611" s="161"/>
      <c r="D611" s="161"/>
      <c r="E611" s="161"/>
      <c r="F611" s="161"/>
      <c r="G611" s="176"/>
      <c r="H611" s="177"/>
      <c r="I611" s="164"/>
    </row>
    <row r="612" spans="2:9" ht="14.4">
      <c r="B612" s="115"/>
      <c r="C612" s="161"/>
      <c r="D612" s="161"/>
      <c r="E612" s="161"/>
      <c r="F612" s="161"/>
      <c r="G612" s="176"/>
      <c r="H612" s="177"/>
      <c r="I612" s="164"/>
    </row>
    <row r="613" spans="2:9" ht="14.4">
      <c r="B613" s="115"/>
      <c r="C613" s="161"/>
      <c r="D613" s="161"/>
      <c r="E613" s="161"/>
      <c r="F613" s="161"/>
      <c r="G613" s="176"/>
      <c r="H613" s="177"/>
      <c r="I613" s="164"/>
    </row>
    <row r="614" spans="2:9" ht="14.4">
      <c r="B614" s="115"/>
      <c r="C614" s="161"/>
      <c r="D614" s="161"/>
      <c r="E614" s="161"/>
      <c r="F614" s="161"/>
      <c r="G614" s="176"/>
      <c r="H614" s="177"/>
      <c r="I614" s="164"/>
    </row>
    <row r="615" spans="2:9" ht="14.4">
      <c r="B615" s="115"/>
      <c r="C615" s="161"/>
      <c r="D615" s="161"/>
      <c r="E615" s="161"/>
      <c r="F615" s="161"/>
      <c r="G615" s="176"/>
      <c r="H615" s="177"/>
      <c r="I615" s="164"/>
    </row>
    <row r="616" spans="2:9" ht="14.4">
      <c r="B616" s="115"/>
      <c r="C616" s="161"/>
      <c r="D616" s="161"/>
      <c r="E616" s="161"/>
      <c r="F616" s="161"/>
      <c r="G616" s="176"/>
      <c r="H616" s="177"/>
      <c r="I616" s="164"/>
    </row>
    <row r="617" spans="2:9" ht="14.4">
      <c r="B617" s="115"/>
      <c r="C617" s="161"/>
      <c r="D617" s="161"/>
      <c r="E617" s="161"/>
      <c r="F617" s="161"/>
      <c r="G617" s="176"/>
      <c r="H617" s="177"/>
      <c r="I617" s="164"/>
    </row>
    <row r="618" spans="2:9" ht="14.4">
      <c r="B618" s="115"/>
      <c r="C618" s="161"/>
      <c r="D618" s="161"/>
      <c r="E618" s="161"/>
      <c r="F618" s="161"/>
      <c r="G618" s="176"/>
      <c r="H618" s="177"/>
      <c r="I618" s="164"/>
    </row>
    <row r="619" spans="2:9" ht="14.4">
      <c r="B619" s="115"/>
      <c r="C619" s="161"/>
      <c r="D619" s="161"/>
      <c r="E619" s="161"/>
      <c r="F619" s="161"/>
      <c r="G619" s="176"/>
      <c r="H619" s="177"/>
      <c r="I619" s="164"/>
    </row>
    <row r="620" spans="2:9" ht="14.4">
      <c r="B620" s="115"/>
      <c r="C620" s="161"/>
      <c r="D620" s="161"/>
      <c r="E620" s="161"/>
      <c r="F620" s="161"/>
      <c r="G620" s="176"/>
      <c r="H620" s="177"/>
      <c r="I620" s="164"/>
    </row>
    <row r="621" spans="2:9" ht="14.4">
      <c r="B621" s="115"/>
      <c r="C621" s="161"/>
      <c r="D621" s="161"/>
      <c r="E621" s="161"/>
      <c r="F621" s="161"/>
      <c r="G621" s="176"/>
      <c r="H621" s="177"/>
      <c r="I621" s="164"/>
    </row>
    <row r="622" spans="2:9" ht="14.4">
      <c r="B622" s="115"/>
      <c r="C622" s="161"/>
      <c r="D622" s="161"/>
      <c r="E622" s="161"/>
      <c r="F622" s="161"/>
      <c r="G622" s="176"/>
      <c r="H622" s="177"/>
      <c r="I622" s="164"/>
    </row>
    <row r="623" spans="2:9" ht="14.4">
      <c r="B623" s="115"/>
      <c r="C623" s="161"/>
      <c r="D623" s="161"/>
      <c r="E623" s="161"/>
      <c r="F623" s="161"/>
      <c r="G623" s="176"/>
      <c r="H623" s="177"/>
      <c r="I623" s="164"/>
    </row>
    <row r="624" spans="2:9" ht="14.4">
      <c r="B624" s="115"/>
      <c r="C624" s="161"/>
      <c r="D624" s="161"/>
      <c r="E624" s="161"/>
      <c r="F624" s="161"/>
      <c r="G624" s="176"/>
      <c r="H624" s="177"/>
      <c r="I624" s="164"/>
    </row>
    <row r="625" spans="2:9" ht="14.4">
      <c r="B625" s="115"/>
      <c r="C625" s="161"/>
      <c r="D625" s="161"/>
      <c r="E625" s="161"/>
      <c r="F625" s="161"/>
      <c r="G625" s="176"/>
      <c r="H625" s="177"/>
      <c r="I625" s="164"/>
    </row>
    <row r="626" spans="2:9" ht="14.4">
      <c r="B626" s="115"/>
      <c r="C626" s="161"/>
      <c r="D626" s="161"/>
      <c r="E626" s="161"/>
      <c r="F626" s="161"/>
      <c r="G626" s="176"/>
      <c r="H626" s="177"/>
      <c r="I626" s="164"/>
    </row>
    <row r="627" spans="2:9" ht="14.4">
      <c r="B627" s="115"/>
      <c r="C627" s="161"/>
      <c r="D627" s="161"/>
      <c r="E627" s="161"/>
      <c r="F627" s="161"/>
      <c r="G627" s="176"/>
      <c r="H627" s="177"/>
      <c r="I627" s="164"/>
    </row>
    <row r="628" spans="2:9" ht="14.4">
      <c r="B628" s="115"/>
      <c r="C628" s="161"/>
      <c r="D628" s="161"/>
      <c r="E628" s="161"/>
      <c r="F628" s="161"/>
      <c r="G628" s="176"/>
      <c r="H628" s="177"/>
      <c r="I628" s="164"/>
    </row>
    <row r="629" spans="2:9" ht="14.4">
      <c r="B629" s="115"/>
      <c r="C629" s="161"/>
      <c r="D629" s="161"/>
      <c r="E629" s="161"/>
      <c r="F629" s="161"/>
      <c r="G629" s="176"/>
      <c r="H629" s="177"/>
      <c r="I629" s="164"/>
    </row>
    <row r="630" spans="2:9" ht="14.4">
      <c r="B630" s="115"/>
      <c r="C630" s="161"/>
      <c r="D630" s="161"/>
      <c r="E630" s="161"/>
      <c r="F630" s="161"/>
      <c r="G630" s="176"/>
      <c r="H630" s="177"/>
      <c r="I630" s="164"/>
    </row>
    <row r="631" spans="2:9" ht="14.4">
      <c r="B631" s="115"/>
      <c r="C631" s="161"/>
      <c r="D631" s="161"/>
      <c r="E631" s="161"/>
      <c r="F631" s="161"/>
      <c r="G631" s="176"/>
      <c r="H631" s="177"/>
      <c r="I631" s="164"/>
    </row>
    <row r="632" spans="2:9" ht="14.4">
      <c r="B632" s="115"/>
      <c r="C632" s="161"/>
      <c r="D632" s="161"/>
      <c r="E632" s="161"/>
      <c r="F632" s="161"/>
      <c r="G632" s="176"/>
      <c r="H632" s="177"/>
      <c r="I632" s="164"/>
    </row>
    <row r="633" spans="2:9" ht="14.4">
      <c r="B633" s="115"/>
      <c r="C633" s="161"/>
      <c r="D633" s="161"/>
      <c r="E633" s="161"/>
      <c r="F633" s="161"/>
      <c r="G633" s="176"/>
      <c r="H633" s="177"/>
      <c r="I633" s="164"/>
    </row>
    <row r="634" spans="2:9" ht="14.4">
      <c r="B634" s="115"/>
      <c r="C634" s="161"/>
      <c r="D634" s="161"/>
      <c r="E634" s="161"/>
      <c r="F634" s="161"/>
      <c r="G634" s="176"/>
      <c r="H634" s="177"/>
      <c r="I634" s="164"/>
    </row>
    <row r="635" spans="2:9" ht="14.4">
      <c r="B635" s="115"/>
      <c r="C635" s="161"/>
      <c r="D635" s="161"/>
      <c r="E635" s="161"/>
      <c r="F635" s="161"/>
      <c r="G635" s="176"/>
      <c r="H635" s="177"/>
      <c r="I635" s="164"/>
    </row>
    <row r="636" spans="2:9" ht="14.4">
      <c r="B636" s="115"/>
      <c r="C636" s="161"/>
      <c r="D636" s="161"/>
      <c r="E636" s="161"/>
      <c r="F636" s="161"/>
      <c r="G636" s="176"/>
      <c r="H636" s="177"/>
      <c r="I636" s="164"/>
    </row>
    <row r="637" spans="2:9" ht="14.4">
      <c r="B637" s="115"/>
      <c r="C637" s="161"/>
      <c r="D637" s="161"/>
      <c r="E637" s="161"/>
      <c r="F637" s="161"/>
      <c r="G637" s="176"/>
      <c r="H637" s="177"/>
      <c r="I637" s="164"/>
    </row>
    <row r="638" spans="2:9" ht="14.4">
      <c r="B638" s="115"/>
      <c r="C638" s="161"/>
      <c r="D638" s="161"/>
      <c r="E638" s="161"/>
      <c r="F638" s="161"/>
      <c r="G638" s="176"/>
      <c r="H638" s="177"/>
      <c r="I638" s="164"/>
    </row>
    <row r="639" spans="2:9" ht="14.4">
      <c r="B639" s="115"/>
      <c r="C639" s="161"/>
      <c r="D639" s="161"/>
      <c r="E639" s="161"/>
      <c r="F639" s="161"/>
      <c r="G639" s="176"/>
      <c r="H639" s="177"/>
      <c r="I639" s="164"/>
    </row>
    <row r="640" spans="2:9" ht="14.4">
      <c r="B640" s="115"/>
      <c r="C640" s="161"/>
      <c r="D640" s="161"/>
      <c r="E640" s="161"/>
      <c r="F640" s="161"/>
      <c r="G640" s="176"/>
      <c r="H640" s="177"/>
      <c r="I640" s="164"/>
    </row>
    <row r="641" spans="2:9" ht="14.4">
      <c r="B641" s="115"/>
      <c r="C641" s="161"/>
      <c r="D641" s="161"/>
      <c r="E641" s="161"/>
      <c r="F641" s="161"/>
      <c r="G641" s="176"/>
      <c r="H641" s="177"/>
      <c r="I641" s="164"/>
    </row>
    <row r="642" spans="2:9" ht="14.4">
      <c r="B642" s="115"/>
      <c r="C642" s="161"/>
      <c r="D642" s="161"/>
      <c r="E642" s="161"/>
      <c r="F642" s="161"/>
      <c r="G642" s="176"/>
      <c r="H642" s="177"/>
      <c r="I642" s="164"/>
    </row>
    <row r="643" spans="2:9" ht="14.4">
      <c r="B643" s="115"/>
      <c r="C643" s="161"/>
      <c r="D643" s="161"/>
      <c r="E643" s="161"/>
      <c r="F643" s="161"/>
      <c r="G643" s="176"/>
      <c r="H643" s="177"/>
      <c r="I643" s="164"/>
    </row>
    <row r="644" spans="2:9" ht="14.4">
      <c r="B644" s="115"/>
      <c r="C644" s="161"/>
      <c r="D644" s="161"/>
      <c r="E644" s="161"/>
      <c r="F644" s="161"/>
      <c r="G644" s="176"/>
      <c r="H644" s="177"/>
      <c r="I644" s="164"/>
    </row>
    <row r="645" spans="2:9" ht="14.4">
      <c r="B645" s="115"/>
      <c r="C645" s="161"/>
      <c r="D645" s="161"/>
      <c r="E645" s="161"/>
      <c r="F645" s="161"/>
      <c r="G645" s="176"/>
      <c r="H645" s="177"/>
      <c r="I645" s="164"/>
    </row>
    <row r="646" spans="2:9" ht="14.4">
      <c r="B646" s="115"/>
      <c r="C646" s="161"/>
      <c r="D646" s="161"/>
      <c r="E646" s="161"/>
      <c r="F646" s="161"/>
      <c r="G646" s="176"/>
      <c r="H646" s="177"/>
      <c r="I646" s="164"/>
    </row>
    <row r="647" spans="2:9" ht="14.4">
      <c r="B647" s="115"/>
      <c r="C647" s="161"/>
      <c r="D647" s="161"/>
      <c r="E647" s="161"/>
      <c r="F647" s="161"/>
      <c r="G647" s="176"/>
      <c r="H647" s="177"/>
      <c r="I647" s="164"/>
    </row>
    <row r="648" spans="2:9" ht="14.4">
      <c r="B648" s="115"/>
      <c r="C648" s="161"/>
      <c r="D648" s="161"/>
      <c r="E648" s="161"/>
      <c r="F648" s="161"/>
      <c r="G648" s="176"/>
      <c r="H648" s="177"/>
      <c r="I648" s="164"/>
    </row>
    <row r="649" spans="2:9" ht="14.4">
      <c r="B649" s="115"/>
      <c r="C649" s="161"/>
      <c r="D649" s="161"/>
      <c r="E649" s="161"/>
      <c r="F649" s="161"/>
      <c r="G649" s="176"/>
      <c r="H649" s="177"/>
      <c r="I649" s="164"/>
    </row>
    <row r="650" spans="2:9" ht="14.4">
      <c r="B650" s="115"/>
      <c r="C650" s="161"/>
      <c r="D650" s="161"/>
      <c r="E650" s="161"/>
      <c r="F650" s="161"/>
      <c r="G650" s="176"/>
      <c r="H650" s="177"/>
      <c r="I650" s="164"/>
    </row>
    <row r="651" spans="2:9" ht="14.4">
      <c r="B651" s="115"/>
      <c r="C651" s="161"/>
      <c r="D651" s="161"/>
      <c r="E651" s="161"/>
      <c r="F651" s="161"/>
      <c r="G651" s="176"/>
      <c r="H651" s="177"/>
      <c r="I651" s="164"/>
    </row>
    <row r="652" spans="2:9" ht="14.4">
      <c r="B652" s="115"/>
      <c r="C652" s="161"/>
      <c r="D652" s="161"/>
      <c r="E652" s="161"/>
      <c r="F652" s="161"/>
      <c r="G652" s="176"/>
      <c r="H652" s="177"/>
      <c r="I652" s="164"/>
    </row>
    <row r="653" spans="2:9" ht="14.4">
      <c r="B653" s="115"/>
      <c r="C653" s="161"/>
      <c r="D653" s="161"/>
      <c r="E653" s="161"/>
      <c r="F653" s="161"/>
      <c r="G653" s="176"/>
      <c r="H653" s="177"/>
      <c r="I653" s="164"/>
    </row>
    <row r="654" spans="2:9" ht="14.4">
      <c r="B654" s="115"/>
      <c r="C654" s="161"/>
      <c r="D654" s="161"/>
      <c r="E654" s="161"/>
      <c r="F654" s="161"/>
      <c r="G654" s="176"/>
      <c r="H654" s="177"/>
      <c r="I654" s="164"/>
    </row>
    <row r="655" spans="2:9" ht="14.4">
      <c r="B655" s="115"/>
      <c r="C655" s="161"/>
      <c r="D655" s="161"/>
      <c r="E655" s="161"/>
      <c r="F655" s="161"/>
      <c r="G655" s="176"/>
      <c r="H655" s="177"/>
      <c r="I655" s="164"/>
    </row>
    <row r="656" spans="2:9" ht="14.4">
      <c r="B656" s="115"/>
      <c r="C656" s="161"/>
      <c r="D656" s="161"/>
      <c r="E656" s="161"/>
      <c r="F656" s="161"/>
      <c r="G656" s="176"/>
      <c r="H656" s="177"/>
      <c r="I656" s="164"/>
    </row>
    <row r="657" spans="2:9" ht="14.4">
      <c r="B657" s="115"/>
      <c r="C657" s="161"/>
      <c r="D657" s="161"/>
      <c r="E657" s="161"/>
      <c r="F657" s="161"/>
      <c r="G657" s="176"/>
      <c r="H657" s="177"/>
      <c r="I657" s="164"/>
    </row>
    <row r="658" spans="2:9" ht="14.4">
      <c r="B658" s="115"/>
      <c r="C658" s="161"/>
      <c r="D658" s="161"/>
      <c r="E658" s="161"/>
      <c r="F658" s="161"/>
      <c r="G658" s="176"/>
      <c r="H658" s="177"/>
      <c r="I658" s="164"/>
    </row>
    <row r="659" spans="2:9" ht="14.4">
      <c r="B659" s="115"/>
      <c r="C659" s="161"/>
      <c r="D659" s="161"/>
      <c r="E659" s="161"/>
      <c r="F659" s="161"/>
      <c r="G659" s="176"/>
      <c r="H659" s="177"/>
      <c r="I659" s="164"/>
    </row>
    <row r="660" spans="2:9" ht="14.4">
      <c r="B660" s="115"/>
      <c r="C660" s="161"/>
      <c r="D660" s="161"/>
      <c r="E660" s="161"/>
      <c r="F660" s="161"/>
      <c r="G660" s="176"/>
      <c r="H660" s="177"/>
      <c r="I660" s="164"/>
    </row>
    <row r="661" spans="2:9" ht="14.4">
      <c r="B661" s="115"/>
      <c r="C661" s="161"/>
      <c r="D661" s="161"/>
      <c r="E661" s="161"/>
      <c r="F661" s="161"/>
      <c r="G661" s="176"/>
      <c r="H661" s="177"/>
      <c r="I661" s="164"/>
    </row>
    <row r="662" spans="2:9" ht="14.4">
      <c r="B662" s="115"/>
      <c r="C662" s="161"/>
      <c r="D662" s="161"/>
      <c r="E662" s="161"/>
      <c r="F662" s="161"/>
      <c r="G662" s="176"/>
      <c r="H662" s="177"/>
      <c r="I662" s="164"/>
    </row>
    <row r="663" spans="2:9" ht="14.4">
      <c r="B663" s="115"/>
      <c r="C663" s="161"/>
      <c r="D663" s="161"/>
      <c r="E663" s="161"/>
      <c r="F663" s="161"/>
      <c r="G663" s="176"/>
      <c r="H663" s="177"/>
      <c r="I663" s="164"/>
    </row>
    <row r="664" spans="2:9" ht="14.4">
      <c r="B664" s="115"/>
      <c r="C664" s="161"/>
      <c r="D664" s="161"/>
      <c r="E664" s="161"/>
      <c r="F664" s="161"/>
      <c r="G664" s="176"/>
      <c r="H664" s="177"/>
      <c r="I664" s="164"/>
    </row>
    <row r="665" spans="2:9" ht="14.4">
      <c r="B665" s="115"/>
      <c r="C665" s="161"/>
      <c r="D665" s="161"/>
      <c r="E665" s="161"/>
      <c r="F665" s="161"/>
      <c r="G665" s="176"/>
      <c r="H665" s="177"/>
      <c r="I665" s="164"/>
    </row>
    <row r="666" spans="2:9" ht="14.4">
      <c r="B666" s="115"/>
      <c r="C666" s="161"/>
      <c r="D666" s="161"/>
      <c r="E666" s="161"/>
      <c r="F666" s="161"/>
      <c r="G666" s="176"/>
      <c r="H666" s="177"/>
      <c r="I666" s="164"/>
    </row>
    <row r="667" spans="2:9" ht="14.4">
      <c r="B667" s="115"/>
      <c r="C667" s="161"/>
      <c r="D667" s="161"/>
      <c r="E667" s="161"/>
      <c r="F667" s="161"/>
      <c r="G667" s="176"/>
      <c r="H667" s="177"/>
      <c r="I667" s="164"/>
    </row>
    <row r="668" spans="2:9" ht="14.4">
      <c r="B668" s="115"/>
      <c r="C668" s="161"/>
      <c r="D668" s="161"/>
      <c r="E668" s="161"/>
      <c r="F668" s="161"/>
      <c r="G668" s="176"/>
      <c r="H668" s="177"/>
      <c r="I668" s="164"/>
    </row>
    <row r="669" spans="2:9" ht="14.4">
      <c r="B669" s="115"/>
      <c r="C669" s="161"/>
      <c r="D669" s="161"/>
      <c r="E669" s="161"/>
      <c r="F669" s="161"/>
      <c r="G669" s="176"/>
      <c r="H669" s="177"/>
      <c r="I669" s="164"/>
    </row>
    <row r="670" spans="2:9" ht="14.4">
      <c r="B670" s="115"/>
      <c r="C670" s="161"/>
      <c r="D670" s="161"/>
      <c r="E670" s="161"/>
      <c r="F670" s="161"/>
      <c r="G670" s="176"/>
      <c r="H670" s="177"/>
      <c r="I670" s="164"/>
    </row>
    <row r="671" spans="2:9" ht="14.4">
      <c r="B671" s="115"/>
      <c r="C671" s="161"/>
      <c r="D671" s="161"/>
      <c r="E671" s="161"/>
      <c r="F671" s="161"/>
      <c r="G671" s="176"/>
      <c r="H671" s="177"/>
      <c r="I671" s="164"/>
    </row>
    <row r="672" spans="2:9" ht="14.4">
      <c r="B672" s="115"/>
      <c r="C672" s="161"/>
      <c r="D672" s="161"/>
      <c r="E672" s="161"/>
      <c r="F672" s="161"/>
      <c r="G672" s="176"/>
      <c r="H672" s="177"/>
      <c r="I672" s="164"/>
    </row>
    <row r="673" spans="2:9" ht="14.4">
      <c r="B673" s="115"/>
      <c r="C673" s="161"/>
      <c r="D673" s="161"/>
      <c r="E673" s="161"/>
      <c r="F673" s="161"/>
      <c r="G673" s="176"/>
      <c r="H673" s="177"/>
      <c r="I673" s="164"/>
    </row>
    <row r="674" spans="2:9" ht="14.4">
      <c r="B674" s="115"/>
      <c r="C674" s="161"/>
      <c r="D674" s="161"/>
      <c r="E674" s="161"/>
      <c r="F674" s="161"/>
      <c r="G674" s="176"/>
      <c r="H674" s="177"/>
      <c r="I674" s="164"/>
    </row>
    <row r="675" spans="2:9" ht="14.4">
      <c r="B675" s="115"/>
      <c r="C675" s="161"/>
      <c r="D675" s="161"/>
      <c r="E675" s="161"/>
      <c r="F675" s="161"/>
      <c r="G675" s="176"/>
      <c r="H675" s="177"/>
      <c r="I675" s="164"/>
    </row>
    <row r="676" spans="2:9" ht="14.4">
      <c r="B676" s="115"/>
      <c r="C676" s="161"/>
      <c r="D676" s="161"/>
      <c r="E676" s="161"/>
      <c r="F676" s="161"/>
      <c r="G676" s="176"/>
      <c r="H676" s="177"/>
      <c r="I676" s="164"/>
    </row>
    <row r="677" spans="2:9" ht="14.4">
      <c r="B677" s="115"/>
      <c r="C677" s="161"/>
      <c r="D677" s="161"/>
      <c r="E677" s="161"/>
      <c r="F677" s="161"/>
      <c r="G677" s="176"/>
      <c r="H677" s="177"/>
      <c r="I677" s="164"/>
    </row>
    <row r="678" spans="2:9" ht="14.4">
      <c r="B678" s="115"/>
      <c r="C678" s="161"/>
      <c r="D678" s="161"/>
      <c r="E678" s="161"/>
      <c r="F678" s="161"/>
      <c r="G678" s="176"/>
      <c r="H678" s="177"/>
      <c r="I678" s="164"/>
    </row>
    <row r="679" spans="2:9" ht="14.4">
      <c r="B679" s="115"/>
      <c r="C679" s="161"/>
      <c r="D679" s="161"/>
      <c r="E679" s="161"/>
      <c r="F679" s="161"/>
      <c r="G679" s="176"/>
      <c r="H679" s="177"/>
      <c r="I679" s="164"/>
    </row>
    <row r="680" spans="2:9" ht="14.4">
      <c r="B680" s="115"/>
      <c r="C680" s="161"/>
      <c r="D680" s="161"/>
      <c r="E680" s="161"/>
      <c r="F680" s="161"/>
      <c r="G680" s="176"/>
      <c r="H680" s="177"/>
      <c r="I680" s="164"/>
    </row>
    <row r="681" spans="2:9" ht="14.4">
      <c r="B681" s="115"/>
      <c r="C681" s="161"/>
      <c r="D681" s="161"/>
      <c r="E681" s="161"/>
      <c r="F681" s="161"/>
      <c r="G681" s="176"/>
      <c r="H681" s="177"/>
      <c r="I681" s="164"/>
    </row>
    <row r="682" spans="2:9" ht="14.4">
      <c r="B682" s="115"/>
      <c r="C682" s="161"/>
      <c r="D682" s="161"/>
      <c r="E682" s="161"/>
      <c r="F682" s="161"/>
      <c r="G682" s="176"/>
      <c r="H682" s="177"/>
      <c r="I682" s="164"/>
    </row>
    <row r="683" spans="2:9" ht="14.4">
      <c r="B683" s="115"/>
      <c r="C683" s="161"/>
      <c r="D683" s="161"/>
      <c r="E683" s="161"/>
      <c r="F683" s="161"/>
      <c r="G683" s="176"/>
      <c r="H683" s="177"/>
      <c r="I683" s="164"/>
    </row>
    <row r="684" spans="2:9" ht="14.4">
      <c r="B684" s="115"/>
      <c r="C684" s="161"/>
      <c r="D684" s="161"/>
      <c r="E684" s="161"/>
      <c r="F684" s="161"/>
      <c r="G684" s="176"/>
      <c r="H684" s="177"/>
      <c r="I684" s="164"/>
    </row>
    <row r="685" spans="2:9" ht="14.4">
      <c r="B685" s="115"/>
      <c r="C685" s="161"/>
      <c r="D685" s="161"/>
      <c r="E685" s="161"/>
      <c r="F685" s="161"/>
      <c r="G685" s="176"/>
      <c r="H685" s="177"/>
      <c r="I685" s="164"/>
    </row>
    <row r="686" spans="2:9" ht="14.4">
      <c r="B686" s="115"/>
      <c r="C686" s="161"/>
      <c r="D686" s="161"/>
      <c r="E686" s="161"/>
      <c r="F686" s="161"/>
      <c r="G686" s="176"/>
      <c r="H686" s="177"/>
      <c r="I686" s="164"/>
    </row>
    <row r="687" spans="2:9" ht="14.4">
      <c r="B687" s="115"/>
      <c r="C687" s="161"/>
      <c r="D687" s="161"/>
      <c r="E687" s="161"/>
      <c r="F687" s="161"/>
      <c r="G687" s="176"/>
      <c r="H687" s="177"/>
      <c r="I687" s="164"/>
    </row>
    <row r="688" spans="2:9" ht="14.4">
      <c r="B688" s="115"/>
      <c r="C688" s="161"/>
      <c r="D688" s="161"/>
      <c r="E688" s="161"/>
      <c r="F688" s="161"/>
      <c r="G688" s="176"/>
      <c r="H688" s="177"/>
      <c r="I688" s="164"/>
    </row>
    <row r="689" spans="2:9" ht="14.4">
      <c r="B689" s="115"/>
      <c r="C689" s="161"/>
      <c r="D689" s="161"/>
      <c r="E689" s="161"/>
      <c r="F689" s="161"/>
      <c r="G689" s="176"/>
      <c r="H689" s="177"/>
      <c r="I689" s="164"/>
    </row>
    <row r="690" spans="2:9" ht="14.4">
      <c r="B690" s="115"/>
      <c r="C690" s="161"/>
      <c r="D690" s="161"/>
      <c r="E690" s="161"/>
      <c r="F690" s="161"/>
      <c r="G690" s="176"/>
      <c r="H690" s="177"/>
      <c r="I690" s="164"/>
    </row>
    <row r="691" spans="2:9" ht="14.4">
      <c r="B691" s="115"/>
      <c r="C691" s="161"/>
      <c r="D691" s="161"/>
      <c r="E691" s="161"/>
      <c r="F691" s="161"/>
      <c r="G691" s="176"/>
      <c r="H691" s="177"/>
      <c r="I691" s="164"/>
    </row>
    <row r="692" spans="2:9" ht="14.4">
      <c r="B692" s="115"/>
      <c r="C692" s="161"/>
      <c r="D692" s="161"/>
      <c r="E692" s="161"/>
      <c r="F692" s="161"/>
      <c r="G692" s="176"/>
      <c r="H692" s="177"/>
      <c r="I692" s="164"/>
    </row>
    <row r="693" spans="2:9" ht="14.4">
      <c r="B693" s="115"/>
      <c r="C693" s="161"/>
      <c r="D693" s="161"/>
      <c r="E693" s="161"/>
      <c r="F693" s="161"/>
      <c r="G693" s="176"/>
      <c r="H693" s="177"/>
      <c r="I693" s="164"/>
    </row>
    <row r="694" spans="2:9" ht="14.4">
      <c r="B694" s="115"/>
      <c r="C694" s="161"/>
      <c r="D694" s="161"/>
      <c r="E694" s="161"/>
      <c r="F694" s="161"/>
      <c r="G694" s="176"/>
      <c r="H694" s="177"/>
      <c r="I694" s="164"/>
    </row>
    <row r="695" spans="2:9" ht="14.4">
      <c r="B695" s="115"/>
      <c r="C695" s="161"/>
      <c r="D695" s="161"/>
      <c r="E695" s="161"/>
      <c r="F695" s="161"/>
      <c r="G695" s="176"/>
      <c r="H695" s="177"/>
      <c r="I695" s="164"/>
    </row>
    <row r="696" spans="2:9" ht="14.4">
      <c r="B696" s="115"/>
      <c r="C696" s="161"/>
      <c r="D696" s="161"/>
      <c r="E696" s="161"/>
      <c r="F696" s="161"/>
      <c r="G696" s="176"/>
      <c r="H696" s="177"/>
      <c r="I696" s="164"/>
    </row>
    <row r="697" spans="2:9" ht="14.4">
      <c r="B697" s="115"/>
      <c r="C697" s="161"/>
      <c r="D697" s="161"/>
      <c r="E697" s="161"/>
      <c r="F697" s="161"/>
      <c r="G697" s="176"/>
      <c r="H697" s="177"/>
      <c r="I697" s="164"/>
    </row>
    <row r="698" spans="2:9" ht="14.4">
      <c r="B698" s="115"/>
      <c r="C698" s="161"/>
      <c r="D698" s="161"/>
      <c r="E698" s="161"/>
      <c r="F698" s="161"/>
      <c r="G698" s="176"/>
      <c r="H698" s="177"/>
      <c r="I698" s="164"/>
    </row>
    <row r="699" spans="2:9" ht="14.4">
      <c r="B699" s="115"/>
      <c r="C699" s="161"/>
      <c r="D699" s="161"/>
      <c r="E699" s="161"/>
      <c r="F699" s="161"/>
      <c r="G699" s="176"/>
      <c r="H699" s="177"/>
      <c r="I699" s="164"/>
    </row>
    <row r="700" spans="2:9" ht="14.4">
      <c r="B700" s="115"/>
      <c r="C700" s="161"/>
      <c r="D700" s="161"/>
      <c r="E700" s="161"/>
      <c r="F700" s="161"/>
      <c r="G700" s="176"/>
      <c r="H700" s="177"/>
      <c r="I700" s="164"/>
    </row>
    <row r="701" spans="2:9" ht="14.4">
      <c r="B701" s="115"/>
      <c r="C701" s="161"/>
      <c r="D701" s="161"/>
      <c r="E701" s="161"/>
      <c r="F701" s="161"/>
      <c r="G701" s="176"/>
      <c r="H701" s="177"/>
      <c r="I701" s="164"/>
    </row>
    <row r="702" spans="2:9" ht="14.4">
      <c r="B702" s="115"/>
      <c r="C702" s="161"/>
      <c r="D702" s="161"/>
      <c r="E702" s="161"/>
      <c r="F702" s="161"/>
      <c r="G702" s="176"/>
      <c r="H702" s="177"/>
      <c r="I702" s="164"/>
    </row>
    <row r="703" spans="2:9" ht="14.4">
      <c r="B703" s="115"/>
      <c r="C703" s="161"/>
      <c r="D703" s="161"/>
      <c r="E703" s="161"/>
      <c r="F703" s="161"/>
      <c r="G703" s="176"/>
      <c r="H703" s="177"/>
      <c r="I703" s="164"/>
    </row>
    <row r="704" spans="2:9" ht="14.4">
      <c r="B704" s="115"/>
      <c r="C704" s="161"/>
      <c r="D704" s="161"/>
      <c r="E704" s="161"/>
      <c r="F704" s="161"/>
      <c r="G704" s="176"/>
      <c r="H704" s="177"/>
      <c r="I704" s="164"/>
    </row>
    <row r="705" spans="2:9" ht="14.4">
      <c r="B705" s="115"/>
      <c r="C705" s="161"/>
      <c r="D705" s="161"/>
      <c r="E705" s="161"/>
      <c r="F705" s="161"/>
      <c r="G705" s="176"/>
      <c r="H705" s="177"/>
      <c r="I705" s="164"/>
    </row>
    <row r="706" spans="2:9" ht="14.4">
      <c r="B706" s="115"/>
      <c r="C706" s="161"/>
      <c r="D706" s="161"/>
      <c r="E706" s="161"/>
      <c r="F706" s="161"/>
      <c r="G706" s="176"/>
      <c r="H706" s="177"/>
      <c r="I706" s="164"/>
    </row>
    <row r="707" spans="2:9" ht="14.4">
      <c r="B707" s="115"/>
      <c r="C707" s="161"/>
      <c r="D707" s="161"/>
      <c r="E707" s="161"/>
      <c r="F707" s="161"/>
      <c r="G707" s="176"/>
      <c r="H707" s="177"/>
      <c r="I707" s="164"/>
    </row>
    <row r="708" spans="2:9" ht="14.4">
      <c r="B708" s="115"/>
      <c r="C708" s="161"/>
      <c r="D708" s="161"/>
      <c r="E708" s="161"/>
      <c r="F708" s="161"/>
      <c r="G708" s="176"/>
      <c r="H708" s="177"/>
      <c r="I708" s="164"/>
    </row>
    <row r="709" spans="2:9" ht="14.4">
      <c r="B709" s="115"/>
      <c r="C709" s="161"/>
      <c r="D709" s="161"/>
      <c r="E709" s="161"/>
      <c r="F709" s="161"/>
      <c r="G709" s="176"/>
      <c r="H709" s="177"/>
      <c r="I709" s="164"/>
    </row>
    <row r="710" spans="2:9" ht="14.4">
      <c r="B710" s="115"/>
      <c r="C710" s="161"/>
      <c r="D710" s="161"/>
      <c r="E710" s="161"/>
      <c r="F710" s="161"/>
      <c r="G710" s="176"/>
      <c r="H710" s="177"/>
      <c r="I710" s="164"/>
    </row>
    <row r="711" spans="2:9" ht="14.4">
      <c r="B711" s="115"/>
      <c r="C711" s="161"/>
      <c r="D711" s="161"/>
      <c r="E711" s="161"/>
      <c r="F711" s="161"/>
      <c r="G711" s="176"/>
      <c r="H711" s="177"/>
      <c r="I711" s="164"/>
    </row>
    <row r="712" spans="2:9" ht="14.4">
      <c r="B712" s="115"/>
      <c r="C712" s="161"/>
      <c r="D712" s="161"/>
      <c r="E712" s="161"/>
      <c r="F712" s="161"/>
      <c r="G712" s="176"/>
      <c r="H712" s="177"/>
      <c r="I712" s="164"/>
    </row>
    <row r="713" spans="2:9" ht="14.4">
      <c r="B713" s="115"/>
      <c r="C713" s="161"/>
      <c r="D713" s="161"/>
      <c r="E713" s="161"/>
      <c r="F713" s="161"/>
      <c r="G713" s="176"/>
      <c r="H713" s="177"/>
      <c r="I713" s="164"/>
    </row>
    <row r="714" spans="2:9" ht="14.4">
      <c r="B714" s="115"/>
      <c r="C714" s="161"/>
      <c r="D714" s="161"/>
      <c r="E714" s="161"/>
      <c r="F714" s="161"/>
      <c r="G714" s="176"/>
      <c r="H714" s="177"/>
      <c r="I714" s="164"/>
    </row>
    <row r="715" spans="2:9" ht="14.4">
      <c r="B715" s="115"/>
      <c r="C715" s="161"/>
      <c r="D715" s="161"/>
      <c r="E715" s="161"/>
      <c r="F715" s="161"/>
      <c r="G715" s="176"/>
      <c r="H715" s="177"/>
      <c r="I715" s="164"/>
    </row>
    <row r="716" spans="2:9" ht="14.4">
      <c r="B716" s="115"/>
      <c r="C716" s="161"/>
      <c r="D716" s="161"/>
      <c r="E716" s="161"/>
      <c r="F716" s="161"/>
      <c r="G716" s="176"/>
      <c r="H716" s="177"/>
      <c r="I716" s="164"/>
    </row>
    <row r="717" spans="2:9" ht="14.4">
      <c r="B717" s="115"/>
      <c r="C717" s="161"/>
      <c r="D717" s="161"/>
      <c r="E717" s="161"/>
      <c r="F717" s="161"/>
      <c r="G717" s="176"/>
      <c r="H717" s="177"/>
      <c r="I717" s="164"/>
    </row>
    <row r="718" spans="2:9" ht="14.4">
      <c r="B718" s="115"/>
      <c r="C718" s="161"/>
      <c r="D718" s="161"/>
      <c r="E718" s="161"/>
      <c r="F718" s="161"/>
      <c r="G718" s="176"/>
      <c r="H718" s="177"/>
      <c r="I718" s="164"/>
    </row>
    <row r="719" spans="2:9" ht="14.4">
      <c r="B719" s="115"/>
      <c r="C719" s="161"/>
      <c r="D719" s="161"/>
      <c r="E719" s="161"/>
      <c r="F719" s="161"/>
      <c r="G719" s="176"/>
      <c r="H719" s="177"/>
      <c r="I719" s="164"/>
    </row>
    <row r="720" spans="2:9" ht="14.4">
      <c r="B720" s="115"/>
      <c r="C720" s="161"/>
      <c r="D720" s="161"/>
      <c r="E720" s="161"/>
      <c r="F720" s="161"/>
      <c r="G720" s="176"/>
      <c r="H720" s="177"/>
      <c r="I720" s="164"/>
    </row>
    <row r="721" spans="2:9" ht="14.4">
      <c r="B721" s="115"/>
      <c r="C721" s="161"/>
      <c r="D721" s="161"/>
      <c r="E721" s="161"/>
      <c r="F721" s="161"/>
      <c r="G721" s="176"/>
      <c r="H721" s="177"/>
      <c r="I721" s="164"/>
    </row>
    <row r="722" spans="2:9" ht="14.4">
      <c r="B722" s="115"/>
      <c r="C722" s="161"/>
      <c r="D722" s="161"/>
      <c r="E722" s="161"/>
      <c r="F722" s="161"/>
      <c r="G722" s="176"/>
      <c r="H722" s="177"/>
      <c r="I722" s="164"/>
    </row>
    <row r="723" spans="2:9" ht="14.4">
      <c r="B723" s="115"/>
      <c r="C723" s="161"/>
      <c r="D723" s="161"/>
      <c r="E723" s="161"/>
      <c r="F723" s="161"/>
      <c r="G723" s="176"/>
      <c r="H723" s="177"/>
      <c r="I723" s="164"/>
    </row>
    <row r="724" spans="2:9" ht="14.4">
      <c r="B724" s="115"/>
      <c r="C724" s="161"/>
      <c r="D724" s="161"/>
      <c r="E724" s="161"/>
      <c r="F724" s="161"/>
      <c r="G724" s="176"/>
      <c r="H724" s="177"/>
      <c r="I724" s="164"/>
    </row>
    <row r="725" spans="2:9" ht="14.4">
      <c r="B725" s="115"/>
      <c r="C725" s="161"/>
      <c r="D725" s="161"/>
      <c r="E725" s="161"/>
      <c r="F725" s="161"/>
      <c r="G725" s="176"/>
      <c r="H725" s="177"/>
      <c r="I725" s="164"/>
    </row>
    <row r="726" spans="2:9" ht="14.4">
      <c r="B726" s="115"/>
      <c r="C726" s="161"/>
      <c r="D726" s="161"/>
      <c r="E726" s="161"/>
      <c r="F726" s="161"/>
      <c r="G726" s="176"/>
      <c r="H726" s="177"/>
      <c r="I726" s="164"/>
    </row>
    <row r="727" spans="2:9" ht="14.4">
      <c r="B727" s="115"/>
      <c r="C727" s="161"/>
      <c r="D727" s="161"/>
      <c r="E727" s="161"/>
      <c r="F727" s="161"/>
      <c r="G727" s="176"/>
      <c r="H727" s="177"/>
      <c r="I727" s="164"/>
    </row>
    <row r="728" spans="2:9" ht="14.4">
      <c r="B728" s="115"/>
      <c r="C728" s="161"/>
      <c r="D728" s="161"/>
      <c r="E728" s="161"/>
      <c r="F728" s="161"/>
      <c r="G728" s="176"/>
      <c r="H728" s="177"/>
      <c r="I728" s="164"/>
    </row>
    <row r="729" spans="2:9" ht="14.4">
      <c r="B729" s="115"/>
      <c r="C729" s="161"/>
      <c r="D729" s="161"/>
      <c r="E729" s="161"/>
      <c r="F729" s="161"/>
      <c r="G729" s="176"/>
      <c r="H729" s="177"/>
      <c r="I729" s="164"/>
    </row>
    <row r="730" spans="2:9" ht="14.4">
      <c r="B730" s="115"/>
      <c r="C730" s="161"/>
      <c r="D730" s="161"/>
      <c r="E730" s="161"/>
      <c r="F730" s="161"/>
      <c r="G730" s="176"/>
      <c r="H730" s="177"/>
      <c r="I730" s="164"/>
    </row>
    <row r="731" spans="2:9" ht="14.4">
      <c r="B731" s="115"/>
      <c r="C731" s="161"/>
      <c r="D731" s="161"/>
      <c r="E731" s="161"/>
      <c r="F731" s="161"/>
      <c r="G731" s="176"/>
      <c r="H731" s="177"/>
      <c r="I731" s="164"/>
    </row>
    <row r="732" spans="2:9" ht="14.4">
      <c r="B732" s="115"/>
      <c r="C732" s="161"/>
      <c r="D732" s="161"/>
      <c r="E732" s="161"/>
      <c r="F732" s="161"/>
      <c r="G732" s="176"/>
      <c r="H732" s="177"/>
      <c r="I732" s="164"/>
    </row>
    <row r="733" spans="2:9" ht="14.4">
      <c r="B733" s="115"/>
      <c r="C733" s="161"/>
      <c r="D733" s="161"/>
      <c r="E733" s="161"/>
      <c r="F733" s="161"/>
      <c r="G733" s="176"/>
      <c r="H733" s="177"/>
      <c r="I733" s="164"/>
    </row>
    <row r="734" spans="2:9" ht="14.4">
      <c r="B734" s="115"/>
      <c r="C734" s="161"/>
      <c r="D734" s="161"/>
      <c r="E734" s="161"/>
      <c r="F734" s="161"/>
      <c r="G734" s="176"/>
      <c r="H734" s="177"/>
      <c r="I734" s="164"/>
    </row>
    <row r="735" spans="2:9" ht="14.4">
      <c r="B735" s="115"/>
      <c r="C735" s="161"/>
      <c r="D735" s="161"/>
      <c r="E735" s="161"/>
      <c r="F735" s="161"/>
      <c r="G735" s="176"/>
      <c r="H735" s="177"/>
      <c r="I735" s="164"/>
    </row>
    <row r="736" spans="2:9" ht="14.4">
      <c r="B736" s="115"/>
      <c r="C736" s="161"/>
      <c r="D736" s="161"/>
      <c r="E736" s="161"/>
      <c r="F736" s="161"/>
      <c r="G736" s="176"/>
      <c r="H736" s="177"/>
      <c r="I736" s="164"/>
    </row>
    <row r="737" spans="2:9" ht="14.4">
      <c r="B737" s="115"/>
      <c r="C737" s="161"/>
      <c r="D737" s="161"/>
      <c r="E737" s="161"/>
      <c r="F737" s="161"/>
      <c r="G737" s="176"/>
      <c r="H737" s="177"/>
      <c r="I737" s="164"/>
    </row>
    <row r="738" spans="2:9" ht="14.4">
      <c r="B738" s="115"/>
      <c r="C738" s="161"/>
      <c r="D738" s="161"/>
      <c r="E738" s="161"/>
      <c r="F738" s="161"/>
      <c r="G738" s="176"/>
      <c r="H738" s="177"/>
      <c r="I738" s="164"/>
    </row>
    <row r="739" spans="2:9" ht="14.4">
      <c r="B739" s="115"/>
      <c r="C739" s="161"/>
      <c r="D739" s="161"/>
      <c r="E739" s="161"/>
      <c r="F739" s="161"/>
      <c r="G739" s="176"/>
      <c r="H739" s="177"/>
      <c r="I739" s="164"/>
    </row>
    <row r="740" spans="2:9" ht="14.4">
      <c r="B740" s="115"/>
      <c r="C740" s="161"/>
      <c r="D740" s="161"/>
      <c r="E740" s="161"/>
      <c r="F740" s="161"/>
      <c r="G740" s="176"/>
      <c r="H740" s="177"/>
      <c r="I740" s="164"/>
    </row>
    <row r="741" spans="2:9" ht="14.4">
      <c r="B741" s="115"/>
      <c r="C741" s="161"/>
      <c r="D741" s="161"/>
      <c r="E741" s="161"/>
      <c r="F741" s="161"/>
      <c r="G741" s="176"/>
      <c r="H741" s="177"/>
      <c r="I741" s="164"/>
    </row>
    <row r="742" spans="2:9" ht="14.4">
      <c r="B742" s="115"/>
      <c r="C742" s="161"/>
      <c r="D742" s="161"/>
      <c r="E742" s="161"/>
      <c r="F742" s="161"/>
      <c r="G742" s="176"/>
      <c r="H742" s="177"/>
      <c r="I742" s="164"/>
    </row>
    <row r="743" spans="2:9" ht="14.4">
      <c r="B743" s="115"/>
      <c r="C743" s="161"/>
      <c r="D743" s="161"/>
      <c r="E743" s="161"/>
      <c r="F743" s="161"/>
      <c r="G743" s="176"/>
      <c r="H743" s="177"/>
      <c r="I743" s="164"/>
    </row>
    <row r="744" spans="2:9" ht="14.4">
      <c r="B744" s="115"/>
      <c r="C744" s="161"/>
      <c r="D744" s="161"/>
      <c r="E744" s="161"/>
      <c r="F744" s="161"/>
      <c r="G744" s="176"/>
      <c r="H744" s="177"/>
      <c r="I744" s="164"/>
    </row>
    <row r="745" spans="2:9" ht="14.4">
      <c r="B745" s="115"/>
      <c r="C745" s="161"/>
      <c r="D745" s="161"/>
      <c r="E745" s="161"/>
      <c r="F745" s="161"/>
      <c r="G745" s="176"/>
      <c r="H745" s="177"/>
      <c r="I745" s="164"/>
    </row>
    <row r="746" spans="2:9" ht="14.4">
      <c r="B746" s="115"/>
      <c r="C746" s="161"/>
      <c r="D746" s="161"/>
      <c r="E746" s="161"/>
      <c r="F746" s="161"/>
      <c r="G746" s="176"/>
      <c r="H746" s="177"/>
      <c r="I746" s="164"/>
    </row>
    <row r="747" spans="2:9" ht="14.4">
      <c r="B747" s="115"/>
      <c r="C747" s="161"/>
      <c r="D747" s="161"/>
      <c r="E747" s="161"/>
      <c r="F747" s="161"/>
      <c r="G747" s="176"/>
      <c r="H747" s="177"/>
      <c r="I747" s="164"/>
    </row>
    <row r="748" spans="2:9" ht="14.4">
      <c r="B748" s="115"/>
      <c r="C748" s="161"/>
      <c r="D748" s="161"/>
      <c r="E748" s="161"/>
      <c r="F748" s="161"/>
      <c r="G748" s="176"/>
      <c r="H748" s="177"/>
      <c r="I748" s="164"/>
    </row>
    <row r="749" spans="2:9" ht="14.4">
      <c r="B749" s="115"/>
      <c r="C749" s="161"/>
      <c r="D749" s="161"/>
      <c r="E749" s="161"/>
      <c r="F749" s="161"/>
      <c r="G749" s="176"/>
      <c r="H749" s="177"/>
      <c r="I749" s="164"/>
    </row>
    <row r="750" spans="2:9" ht="14.4">
      <c r="B750" s="115"/>
      <c r="C750" s="161"/>
      <c r="D750" s="161"/>
      <c r="E750" s="161"/>
      <c r="F750" s="161"/>
      <c r="G750" s="176"/>
      <c r="H750" s="177"/>
      <c r="I750" s="164"/>
    </row>
    <row r="751" spans="2:9" ht="14.4">
      <c r="B751" s="115"/>
      <c r="C751" s="161"/>
      <c r="D751" s="161"/>
      <c r="E751" s="161"/>
      <c r="F751" s="161"/>
      <c r="G751" s="176"/>
      <c r="H751" s="177"/>
      <c r="I751" s="164"/>
    </row>
    <row r="752" spans="2:9" ht="14.4">
      <c r="B752" s="115"/>
      <c r="C752" s="161"/>
      <c r="D752" s="161"/>
      <c r="E752" s="161"/>
      <c r="F752" s="161"/>
      <c r="G752" s="176"/>
      <c r="H752" s="177"/>
      <c r="I752" s="164"/>
    </row>
    <row r="753" spans="2:9" ht="14.4">
      <c r="B753" s="115"/>
      <c r="C753" s="161"/>
      <c r="D753" s="161"/>
      <c r="E753" s="161"/>
      <c r="F753" s="161"/>
      <c r="G753" s="176"/>
      <c r="H753" s="177"/>
      <c r="I753" s="164"/>
    </row>
    <row r="754" spans="2:9" ht="14.4">
      <c r="B754" s="115"/>
      <c r="C754" s="161"/>
      <c r="D754" s="161"/>
      <c r="E754" s="161"/>
      <c r="F754" s="161"/>
      <c r="G754" s="176"/>
      <c r="H754" s="177"/>
      <c r="I754" s="164"/>
    </row>
    <row r="755" spans="2:9" ht="14.4">
      <c r="B755" s="115"/>
      <c r="C755" s="161"/>
      <c r="D755" s="161"/>
      <c r="E755" s="161"/>
      <c r="F755" s="161"/>
      <c r="G755" s="176"/>
      <c r="H755" s="177"/>
      <c r="I755" s="164"/>
    </row>
    <row r="756" spans="2:9" ht="14.4">
      <c r="B756" s="115"/>
      <c r="C756" s="161"/>
      <c r="D756" s="161"/>
      <c r="E756" s="161"/>
      <c r="F756" s="161"/>
      <c r="G756" s="176"/>
      <c r="H756" s="177"/>
      <c r="I756" s="164"/>
    </row>
    <row r="757" spans="2:9" ht="14.4">
      <c r="B757" s="115"/>
      <c r="C757" s="161"/>
      <c r="D757" s="161"/>
      <c r="E757" s="161"/>
      <c r="F757" s="161"/>
      <c r="G757" s="176"/>
      <c r="H757" s="177"/>
      <c r="I757" s="164"/>
    </row>
    <row r="758" spans="2:9" ht="14.4">
      <c r="B758" s="115"/>
      <c r="C758" s="161"/>
      <c r="D758" s="161"/>
      <c r="E758" s="161"/>
      <c r="F758" s="161"/>
      <c r="G758" s="176"/>
      <c r="H758" s="177"/>
      <c r="I758" s="164"/>
    </row>
    <row r="759" spans="2:9" ht="14.4">
      <c r="B759" s="115"/>
      <c r="C759" s="161"/>
      <c r="D759" s="161"/>
      <c r="E759" s="161"/>
      <c r="F759" s="161"/>
      <c r="G759" s="176"/>
      <c r="H759" s="177"/>
      <c r="I759" s="164"/>
    </row>
    <row r="760" spans="2:9" ht="14.4">
      <c r="B760" s="115"/>
      <c r="C760" s="161"/>
      <c r="D760" s="161"/>
      <c r="E760" s="161"/>
      <c r="F760" s="161"/>
      <c r="G760" s="176"/>
      <c r="H760" s="177"/>
      <c r="I760" s="164"/>
    </row>
    <row r="761" spans="2:9" ht="14.4">
      <c r="B761" s="115"/>
      <c r="C761" s="161"/>
      <c r="D761" s="161"/>
      <c r="E761" s="161"/>
      <c r="F761" s="161"/>
      <c r="G761" s="176"/>
      <c r="H761" s="177"/>
      <c r="I761" s="164"/>
    </row>
    <row r="762" spans="2:9" ht="14.4">
      <c r="B762" s="115"/>
      <c r="C762" s="161"/>
      <c r="D762" s="161"/>
      <c r="E762" s="161"/>
      <c r="F762" s="161"/>
      <c r="G762" s="176"/>
      <c r="H762" s="177"/>
      <c r="I762" s="164"/>
    </row>
    <row r="763" spans="2:9" ht="14.4">
      <c r="B763" s="115"/>
      <c r="C763" s="161"/>
      <c r="D763" s="161"/>
      <c r="E763" s="161"/>
      <c r="F763" s="161"/>
      <c r="G763" s="176"/>
      <c r="H763" s="177"/>
      <c r="I763" s="164"/>
    </row>
    <row r="764" spans="2:9" ht="14.4">
      <c r="B764" s="115"/>
      <c r="C764" s="161"/>
      <c r="D764" s="161"/>
      <c r="E764" s="161"/>
      <c r="F764" s="161"/>
      <c r="G764" s="176"/>
      <c r="H764" s="177"/>
      <c r="I764" s="164"/>
    </row>
    <row r="765" spans="2:9" ht="14.4">
      <c r="B765" s="115"/>
      <c r="C765" s="161"/>
      <c r="D765" s="161"/>
      <c r="E765" s="161"/>
      <c r="F765" s="161"/>
      <c r="G765" s="176"/>
      <c r="H765" s="177"/>
      <c r="I765" s="164"/>
    </row>
    <row r="766" spans="2:9" ht="14.4">
      <c r="B766" s="115"/>
      <c r="C766" s="161"/>
      <c r="D766" s="161"/>
      <c r="E766" s="161"/>
      <c r="F766" s="161"/>
      <c r="G766" s="176"/>
      <c r="H766" s="177"/>
      <c r="I766" s="164"/>
    </row>
    <row r="767" spans="2:9" ht="14.4">
      <c r="B767" s="115"/>
      <c r="C767" s="161"/>
      <c r="D767" s="161"/>
      <c r="E767" s="161"/>
      <c r="F767" s="161"/>
      <c r="G767" s="176"/>
      <c r="H767" s="177"/>
      <c r="I767" s="164"/>
    </row>
    <row r="768" spans="2:9" ht="14.4">
      <c r="B768" s="115"/>
      <c r="C768" s="161"/>
      <c r="D768" s="161"/>
      <c r="E768" s="161"/>
      <c r="F768" s="161"/>
      <c r="G768" s="176"/>
      <c r="H768" s="177"/>
      <c r="I768" s="164"/>
    </row>
    <row r="769" spans="2:9" ht="14.4">
      <c r="B769" s="115"/>
      <c r="C769" s="161"/>
      <c r="D769" s="161"/>
      <c r="E769" s="161"/>
      <c r="F769" s="161"/>
      <c r="G769" s="176"/>
      <c r="H769" s="177"/>
      <c r="I769" s="164"/>
    </row>
    <row r="770" spans="2:9" ht="14.4">
      <c r="B770" s="115"/>
      <c r="C770" s="161"/>
      <c r="D770" s="161"/>
      <c r="E770" s="161"/>
      <c r="F770" s="161"/>
      <c r="G770" s="176"/>
      <c r="H770" s="177"/>
      <c r="I770" s="164"/>
    </row>
    <row r="771" spans="2:9" ht="14.4">
      <c r="B771" s="115"/>
      <c r="C771" s="161"/>
      <c r="D771" s="161"/>
      <c r="E771" s="161"/>
      <c r="F771" s="161"/>
      <c r="G771" s="176"/>
      <c r="H771" s="177"/>
      <c r="I771" s="164"/>
    </row>
    <row r="772" spans="2:9" ht="14.4">
      <c r="B772" s="115"/>
      <c r="C772" s="161"/>
      <c r="D772" s="161"/>
      <c r="E772" s="161"/>
      <c r="F772" s="161"/>
      <c r="G772" s="176"/>
      <c r="H772" s="177"/>
      <c r="I772" s="164"/>
    </row>
    <row r="773" spans="2:9" ht="14.4">
      <c r="B773" s="115"/>
      <c r="C773" s="161"/>
      <c r="D773" s="161"/>
      <c r="E773" s="161"/>
      <c r="F773" s="161"/>
      <c r="G773" s="176"/>
      <c r="H773" s="177"/>
      <c r="I773" s="164"/>
    </row>
    <row r="774" spans="2:9" ht="14.4">
      <c r="B774" s="115"/>
      <c r="C774" s="161"/>
      <c r="D774" s="161"/>
      <c r="E774" s="161"/>
      <c r="F774" s="161"/>
      <c r="G774" s="176"/>
      <c r="H774" s="177"/>
      <c r="I774" s="164"/>
    </row>
    <row r="775" spans="2:9" ht="14.4">
      <c r="B775" s="115"/>
      <c r="C775" s="161"/>
      <c r="D775" s="161"/>
      <c r="E775" s="161"/>
      <c r="F775" s="161"/>
      <c r="G775" s="176"/>
      <c r="H775" s="177"/>
      <c r="I775" s="164"/>
    </row>
    <row r="776" spans="2:9" ht="14.4">
      <c r="B776" s="115"/>
      <c r="C776" s="161"/>
      <c r="D776" s="161"/>
      <c r="E776" s="161"/>
      <c r="F776" s="161"/>
      <c r="G776" s="176"/>
      <c r="H776" s="177"/>
      <c r="I776" s="164"/>
    </row>
    <row r="777" spans="2:9" ht="14.4">
      <c r="B777" s="115"/>
      <c r="C777" s="161"/>
      <c r="D777" s="161"/>
      <c r="E777" s="161"/>
      <c r="F777" s="161"/>
      <c r="G777" s="176"/>
      <c r="H777" s="177"/>
      <c r="I777" s="164"/>
    </row>
    <row r="778" spans="2:9" ht="14.4">
      <c r="B778" s="115"/>
      <c r="C778" s="161"/>
      <c r="D778" s="161"/>
      <c r="E778" s="161"/>
      <c r="F778" s="161"/>
      <c r="G778" s="176"/>
      <c r="H778" s="177"/>
      <c r="I778" s="164"/>
    </row>
    <row r="779" spans="2:9" ht="14.4">
      <c r="B779" s="115"/>
      <c r="C779" s="161"/>
      <c r="D779" s="161"/>
      <c r="E779" s="161"/>
      <c r="F779" s="161"/>
      <c r="G779" s="176"/>
      <c r="H779" s="177"/>
      <c r="I779" s="164"/>
    </row>
    <row r="780" spans="2:9" ht="14.4">
      <c r="B780" s="115"/>
      <c r="C780" s="161"/>
      <c r="D780" s="161"/>
      <c r="E780" s="161"/>
      <c r="F780" s="161"/>
      <c r="G780" s="176"/>
      <c r="H780" s="177"/>
      <c r="I780" s="164"/>
    </row>
    <row r="781" spans="2:9" ht="14.4">
      <c r="B781" s="115"/>
      <c r="C781" s="161"/>
      <c r="D781" s="161"/>
      <c r="E781" s="161"/>
      <c r="F781" s="161"/>
      <c r="G781" s="176"/>
      <c r="H781" s="177"/>
      <c r="I781" s="164"/>
    </row>
    <row r="782" spans="2:9" ht="14.4">
      <c r="B782" s="115"/>
      <c r="C782" s="161"/>
      <c r="D782" s="161"/>
      <c r="E782" s="161"/>
      <c r="F782" s="161"/>
      <c r="G782" s="176"/>
      <c r="H782" s="177"/>
      <c r="I782" s="164"/>
    </row>
    <row r="783" spans="2:9" ht="14.4">
      <c r="B783" s="115"/>
      <c r="C783" s="161"/>
      <c r="D783" s="161"/>
      <c r="E783" s="161"/>
      <c r="F783" s="161"/>
      <c r="G783" s="176"/>
      <c r="H783" s="177"/>
      <c r="I783" s="164"/>
    </row>
    <row r="784" spans="2:9" ht="14.4">
      <c r="B784" s="115"/>
      <c r="C784" s="161"/>
      <c r="D784" s="161"/>
      <c r="E784" s="161"/>
      <c r="F784" s="161"/>
      <c r="G784" s="176"/>
      <c r="H784" s="177"/>
      <c r="I784" s="164"/>
    </row>
    <row r="785" spans="2:9" ht="14.4">
      <c r="B785" s="115"/>
      <c r="C785" s="161"/>
      <c r="D785" s="161"/>
      <c r="E785" s="161"/>
      <c r="F785" s="161"/>
      <c r="G785" s="176"/>
      <c r="H785" s="177"/>
      <c r="I785" s="164"/>
    </row>
    <row r="786" spans="2:9" ht="14.4">
      <c r="B786" s="115"/>
      <c r="C786" s="161"/>
      <c r="D786" s="161"/>
      <c r="E786" s="161"/>
      <c r="F786" s="161"/>
      <c r="G786" s="176"/>
      <c r="H786" s="177"/>
      <c r="I786" s="164"/>
    </row>
    <row r="787" spans="2:9" ht="14.4">
      <c r="B787" s="115"/>
      <c r="C787" s="161"/>
      <c r="D787" s="161"/>
      <c r="E787" s="161"/>
      <c r="F787" s="161"/>
      <c r="G787" s="176"/>
      <c r="H787" s="177"/>
      <c r="I787" s="164"/>
    </row>
    <row r="788" spans="2:9" ht="14.4">
      <c r="B788" s="115"/>
      <c r="C788" s="161"/>
      <c r="D788" s="161"/>
      <c r="E788" s="161"/>
      <c r="F788" s="161"/>
      <c r="G788" s="176"/>
      <c r="H788" s="177"/>
      <c r="I788" s="164"/>
    </row>
    <row r="789" spans="2:9" ht="14.4">
      <c r="B789" s="115"/>
      <c r="C789" s="161"/>
      <c r="D789" s="161"/>
      <c r="E789" s="161"/>
      <c r="F789" s="161"/>
      <c r="G789" s="176"/>
      <c r="H789" s="177"/>
      <c r="I789" s="164"/>
    </row>
    <row r="790" spans="2:9" ht="14.4">
      <c r="B790" s="115"/>
      <c r="C790" s="161"/>
      <c r="D790" s="161"/>
      <c r="E790" s="161"/>
      <c r="F790" s="161"/>
      <c r="G790" s="176"/>
      <c r="H790" s="177"/>
      <c r="I790" s="164"/>
    </row>
    <row r="791" spans="2:9" ht="14.4">
      <c r="B791" s="115"/>
      <c r="C791" s="161"/>
      <c r="D791" s="161"/>
      <c r="E791" s="161"/>
      <c r="F791" s="161"/>
      <c r="G791" s="176"/>
      <c r="H791" s="177"/>
      <c r="I791" s="164"/>
    </row>
    <row r="792" spans="2:9" ht="14.4">
      <c r="B792" s="115"/>
      <c r="C792" s="161"/>
      <c r="D792" s="161"/>
      <c r="E792" s="161"/>
      <c r="F792" s="161"/>
      <c r="G792" s="176"/>
      <c r="H792" s="177"/>
      <c r="I792" s="164"/>
    </row>
    <row r="793" spans="2:9" ht="14.4">
      <c r="B793" s="115"/>
      <c r="C793" s="161"/>
      <c r="D793" s="161"/>
      <c r="E793" s="161"/>
      <c r="F793" s="161"/>
      <c r="G793" s="176"/>
      <c r="H793" s="177"/>
      <c r="I793" s="164"/>
    </row>
    <row r="794" spans="2:9" ht="14.4">
      <c r="B794" s="115"/>
      <c r="C794" s="161"/>
      <c r="D794" s="161"/>
      <c r="E794" s="161"/>
      <c r="F794" s="161"/>
      <c r="G794" s="176"/>
      <c r="H794" s="177"/>
      <c r="I794" s="164"/>
    </row>
    <row r="795" spans="2:9" ht="14.4">
      <c r="B795" s="115"/>
      <c r="C795" s="161"/>
      <c r="D795" s="161"/>
      <c r="E795" s="161"/>
      <c r="F795" s="161"/>
      <c r="G795" s="176"/>
      <c r="H795" s="177"/>
      <c r="I795" s="164"/>
    </row>
    <row r="796" spans="2:9" ht="14.4">
      <c r="B796" s="115"/>
      <c r="C796" s="161"/>
      <c r="D796" s="161"/>
      <c r="E796" s="161"/>
      <c r="F796" s="161"/>
      <c r="G796" s="176"/>
      <c r="H796" s="177"/>
      <c r="I796" s="164"/>
    </row>
    <row r="797" spans="2:9" ht="14.4">
      <c r="B797" s="115"/>
      <c r="C797" s="161"/>
      <c r="D797" s="161"/>
      <c r="E797" s="161"/>
      <c r="F797" s="161"/>
      <c r="G797" s="176"/>
      <c r="H797" s="177"/>
      <c r="I797" s="164"/>
    </row>
    <row r="798" spans="2:9" ht="14.4">
      <c r="B798" s="115"/>
      <c r="C798" s="161"/>
      <c r="D798" s="161"/>
      <c r="E798" s="161"/>
      <c r="F798" s="161"/>
      <c r="G798" s="176"/>
      <c r="H798" s="177"/>
      <c r="I798" s="164"/>
    </row>
    <row r="799" spans="2:9" ht="14.4">
      <c r="B799" s="115"/>
      <c r="C799" s="161"/>
      <c r="D799" s="161"/>
      <c r="E799" s="161"/>
      <c r="F799" s="161"/>
      <c r="G799" s="176"/>
      <c r="H799" s="177"/>
      <c r="I799" s="164"/>
    </row>
    <row r="800" spans="2:9" ht="14.4">
      <c r="B800" s="115"/>
      <c r="C800" s="161"/>
      <c r="D800" s="161"/>
      <c r="E800" s="161"/>
      <c r="F800" s="161"/>
      <c r="G800" s="176"/>
      <c r="H800" s="177"/>
      <c r="I800" s="164"/>
    </row>
    <row r="801" spans="2:9" ht="14.4">
      <c r="B801" s="115"/>
      <c r="C801" s="161"/>
      <c r="D801" s="161"/>
      <c r="E801" s="161"/>
      <c r="F801" s="161"/>
      <c r="G801" s="176"/>
      <c r="H801" s="177"/>
      <c r="I801" s="164"/>
    </row>
    <row r="802" spans="2:9" ht="14.4">
      <c r="B802" s="115"/>
      <c r="C802" s="161"/>
      <c r="D802" s="161"/>
      <c r="E802" s="161"/>
      <c r="F802" s="161"/>
      <c r="G802" s="176"/>
      <c r="H802" s="177"/>
      <c r="I802" s="164"/>
    </row>
    <row r="803" spans="2:9" ht="14.4">
      <c r="B803" s="115"/>
      <c r="C803" s="161"/>
      <c r="D803" s="161"/>
      <c r="E803" s="161"/>
      <c r="F803" s="161"/>
      <c r="G803" s="176"/>
      <c r="H803" s="177"/>
      <c r="I803" s="164"/>
    </row>
    <row r="804" spans="2:9" ht="14.4">
      <c r="B804" s="115"/>
      <c r="C804" s="161"/>
      <c r="D804" s="161"/>
      <c r="E804" s="161"/>
      <c r="F804" s="161"/>
      <c r="G804" s="176"/>
      <c r="H804" s="177"/>
      <c r="I804" s="164"/>
    </row>
    <row r="805" spans="2:9" ht="14.4">
      <c r="B805" s="115"/>
      <c r="C805" s="161"/>
      <c r="D805" s="161"/>
      <c r="E805" s="161"/>
      <c r="F805" s="161"/>
      <c r="G805" s="176"/>
      <c r="H805" s="177"/>
      <c r="I805" s="164"/>
    </row>
    <row r="806" spans="2:9" ht="14.4">
      <c r="B806" s="115"/>
      <c r="C806" s="161"/>
      <c r="D806" s="161"/>
      <c r="E806" s="161"/>
      <c r="F806" s="161"/>
      <c r="G806" s="176"/>
      <c r="H806" s="177"/>
      <c r="I806" s="164"/>
    </row>
    <row r="807" spans="2:9" ht="14.4">
      <c r="B807" s="115"/>
      <c r="C807" s="161"/>
      <c r="D807" s="161"/>
      <c r="E807" s="161"/>
      <c r="F807" s="161"/>
      <c r="G807" s="176"/>
      <c r="H807" s="177"/>
      <c r="I807" s="164"/>
    </row>
    <row r="808" spans="2:9" ht="14.4">
      <c r="B808" s="115"/>
      <c r="C808" s="161"/>
      <c r="D808" s="161"/>
      <c r="E808" s="161"/>
      <c r="F808" s="161"/>
      <c r="G808" s="176"/>
      <c r="H808" s="177"/>
      <c r="I808" s="164"/>
    </row>
    <row r="809" spans="2:9" ht="14.4">
      <c r="B809" s="115"/>
      <c r="C809" s="161"/>
      <c r="D809" s="161"/>
      <c r="E809" s="161"/>
      <c r="F809" s="161"/>
      <c r="G809" s="176"/>
      <c r="H809" s="177"/>
      <c r="I809" s="164"/>
    </row>
    <row r="810" spans="2:9" ht="14.4">
      <c r="B810" s="115"/>
      <c r="C810" s="161"/>
      <c r="D810" s="161"/>
      <c r="E810" s="161"/>
      <c r="F810" s="161"/>
      <c r="G810" s="176"/>
      <c r="H810" s="177"/>
      <c r="I810" s="164"/>
    </row>
    <row r="811" spans="2:9" ht="14.4">
      <c r="B811" s="115"/>
      <c r="C811" s="161"/>
      <c r="D811" s="161"/>
      <c r="E811" s="161"/>
      <c r="F811" s="161"/>
      <c r="G811" s="176"/>
      <c r="H811" s="177"/>
      <c r="I811" s="164"/>
    </row>
    <row r="812" spans="2:9" ht="14.4">
      <c r="B812" s="115"/>
      <c r="C812" s="161"/>
      <c r="D812" s="161"/>
      <c r="E812" s="161"/>
      <c r="F812" s="161"/>
      <c r="G812" s="176"/>
      <c r="H812" s="177"/>
      <c r="I812" s="164"/>
    </row>
    <row r="813" spans="2:9" ht="14.4">
      <c r="B813" s="115"/>
      <c r="C813" s="161"/>
      <c r="D813" s="161"/>
      <c r="E813" s="161"/>
      <c r="F813" s="161"/>
      <c r="G813" s="176"/>
      <c r="H813" s="177"/>
      <c r="I813" s="164"/>
    </row>
    <row r="814" spans="2:9" ht="14.4">
      <c r="B814" s="115"/>
      <c r="C814" s="161"/>
      <c r="D814" s="161"/>
      <c r="E814" s="161"/>
      <c r="F814" s="161"/>
      <c r="G814" s="176"/>
      <c r="H814" s="177"/>
      <c r="I814" s="164"/>
    </row>
    <row r="815" spans="2:9" ht="14.4">
      <c r="B815" s="115"/>
      <c r="C815" s="161"/>
      <c r="D815" s="161"/>
      <c r="E815" s="161"/>
      <c r="F815" s="161"/>
      <c r="G815" s="176"/>
      <c r="H815" s="177"/>
      <c r="I815" s="164"/>
    </row>
    <row r="816" spans="2:9" ht="14.4">
      <c r="B816" s="115"/>
      <c r="C816" s="161"/>
      <c r="D816" s="161"/>
      <c r="E816" s="161"/>
      <c r="F816" s="161"/>
      <c r="G816" s="176"/>
      <c r="H816" s="177"/>
      <c r="I816" s="164"/>
    </row>
    <row r="817" spans="2:9" ht="14.4">
      <c r="B817" s="115"/>
      <c r="C817" s="161"/>
      <c r="D817" s="161"/>
      <c r="E817" s="161"/>
      <c r="F817" s="161"/>
      <c r="G817" s="176"/>
      <c r="H817" s="177"/>
      <c r="I817" s="164"/>
    </row>
    <row r="818" spans="2:9" ht="14.4">
      <c r="B818" s="115"/>
      <c r="C818" s="161"/>
      <c r="D818" s="161"/>
      <c r="E818" s="161"/>
      <c r="F818" s="161"/>
      <c r="G818" s="176"/>
      <c r="H818" s="177"/>
      <c r="I818" s="164"/>
    </row>
    <row r="819" spans="2:9" ht="14.4">
      <c r="B819" s="115"/>
      <c r="C819" s="161"/>
      <c r="D819" s="161"/>
      <c r="E819" s="161"/>
      <c r="F819" s="161"/>
      <c r="G819" s="176"/>
      <c r="H819" s="177"/>
      <c r="I819" s="164"/>
    </row>
    <row r="820" spans="2:9" ht="14.4">
      <c r="B820" s="115"/>
      <c r="C820" s="161"/>
      <c r="D820" s="161"/>
      <c r="E820" s="161"/>
      <c r="F820" s="161"/>
      <c r="G820" s="176"/>
      <c r="H820" s="177"/>
      <c r="I820" s="164"/>
    </row>
    <row r="821" spans="2:9" ht="14.4">
      <c r="B821" s="115"/>
      <c r="C821" s="161"/>
      <c r="D821" s="161"/>
      <c r="E821" s="161"/>
      <c r="F821" s="161"/>
      <c r="G821" s="176"/>
      <c r="H821" s="177"/>
      <c r="I821" s="164"/>
    </row>
    <row r="822" spans="2:9" ht="14.4">
      <c r="B822" s="115"/>
      <c r="C822" s="161"/>
      <c r="D822" s="161"/>
      <c r="E822" s="161"/>
      <c r="F822" s="161"/>
      <c r="G822" s="176"/>
      <c r="H822" s="177"/>
      <c r="I822" s="164"/>
    </row>
    <row r="823" spans="2:9" ht="14.4">
      <c r="B823" s="115"/>
      <c r="C823" s="161"/>
      <c r="D823" s="161"/>
      <c r="E823" s="161"/>
      <c r="F823" s="161"/>
      <c r="G823" s="176"/>
      <c r="H823" s="177"/>
      <c r="I823" s="164"/>
    </row>
    <row r="824" spans="2:9" ht="14.4">
      <c r="B824" s="115"/>
      <c r="C824" s="161"/>
      <c r="D824" s="161"/>
      <c r="E824" s="161"/>
      <c r="F824" s="161"/>
      <c r="G824" s="176"/>
      <c r="H824" s="177"/>
      <c r="I824" s="164"/>
    </row>
    <row r="825" spans="2:9" ht="14.4">
      <c r="B825" s="115"/>
      <c r="C825" s="161"/>
      <c r="D825" s="161"/>
      <c r="E825" s="161"/>
      <c r="F825" s="161"/>
      <c r="G825" s="176"/>
      <c r="H825" s="177"/>
      <c r="I825" s="164"/>
    </row>
    <row r="826" spans="2:9" ht="14.4">
      <c r="B826" s="115"/>
      <c r="C826" s="161"/>
      <c r="D826" s="161"/>
      <c r="E826" s="161"/>
      <c r="F826" s="161"/>
      <c r="G826" s="176"/>
      <c r="H826" s="177"/>
      <c r="I826" s="164"/>
    </row>
    <row r="827" spans="2:9" ht="14.4">
      <c r="B827" s="115"/>
      <c r="C827" s="161"/>
      <c r="D827" s="161"/>
      <c r="E827" s="161"/>
      <c r="F827" s="161"/>
      <c r="G827" s="176"/>
      <c r="H827" s="177"/>
      <c r="I827" s="164"/>
    </row>
    <row r="828" spans="2:9" ht="14.4">
      <c r="B828" s="115"/>
      <c r="C828" s="161"/>
      <c r="D828" s="161"/>
      <c r="E828" s="161"/>
      <c r="F828" s="161"/>
      <c r="G828" s="176"/>
      <c r="H828" s="177"/>
      <c r="I828" s="164"/>
    </row>
    <row r="829" spans="2:9" ht="14.4">
      <c r="B829" s="115"/>
      <c r="C829" s="161"/>
      <c r="D829" s="161"/>
      <c r="E829" s="161"/>
      <c r="F829" s="161"/>
      <c r="G829" s="176"/>
      <c r="H829" s="177"/>
      <c r="I829" s="164"/>
    </row>
    <row r="830" spans="2:9" ht="14.4">
      <c r="B830" s="115"/>
      <c r="C830" s="161"/>
      <c r="D830" s="161"/>
      <c r="E830" s="161"/>
      <c r="F830" s="161"/>
      <c r="G830" s="176"/>
      <c r="H830" s="177"/>
      <c r="I830" s="164"/>
    </row>
    <row r="831" spans="2:9" ht="14.4">
      <c r="B831" s="115"/>
      <c r="C831" s="161"/>
      <c r="D831" s="161"/>
      <c r="E831" s="161"/>
      <c r="F831" s="161"/>
      <c r="G831" s="176"/>
      <c r="H831" s="177"/>
      <c r="I831" s="164"/>
    </row>
    <row r="832" spans="2:9" ht="14.4">
      <c r="B832" s="115"/>
      <c r="C832" s="161"/>
      <c r="D832" s="161"/>
      <c r="E832" s="161"/>
      <c r="F832" s="161"/>
      <c r="G832" s="176"/>
      <c r="H832" s="177"/>
      <c r="I832" s="164"/>
    </row>
    <row r="833" spans="2:9" ht="14.4">
      <c r="B833" s="115"/>
      <c r="C833" s="161"/>
      <c r="D833" s="161"/>
      <c r="E833" s="161"/>
      <c r="F833" s="161"/>
      <c r="G833" s="176"/>
      <c r="H833" s="177"/>
      <c r="I833" s="164"/>
    </row>
    <row r="834" spans="2:9" ht="14.4">
      <c r="B834" s="115"/>
      <c r="C834" s="161"/>
      <c r="D834" s="161"/>
      <c r="E834" s="161"/>
      <c r="F834" s="161"/>
      <c r="G834" s="176"/>
      <c r="H834" s="177"/>
      <c r="I834" s="164"/>
    </row>
    <row r="835" spans="2:9" ht="14.4">
      <c r="B835" s="115"/>
      <c r="C835" s="161"/>
      <c r="D835" s="161"/>
      <c r="E835" s="161"/>
      <c r="F835" s="161"/>
      <c r="G835" s="176"/>
      <c r="H835" s="177"/>
      <c r="I835" s="164"/>
    </row>
    <row r="836" spans="2:9" ht="14.4">
      <c r="B836" s="115"/>
      <c r="C836" s="161"/>
      <c r="D836" s="161"/>
      <c r="E836" s="161"/>
      <c r="F836" s="161"/>
      <c r="G836" s="176"/>
      <c r="H836" s="177"/>
      <c r="I836" s="164"/>
    </row>
    <row r="837" spans="2:9" ht="14.4">
      <c r="B837" s="115"/>
      <c r="C837" s="161"/>
      <c r="D837" s="161"/>
      <c r="E837" s="161"/>
      <c r="F837" s="161"/>
      <c r="G837" s="176"/>
      <c r="H837" s="177"/>
      <c r="I837" s="164"/>
    </row>
    <row r="838" spans="2:9" ht="14.4">
      <c r="B838" s="115"/>
      <c r="C838" s="161"/>
      <c r="D838" s="161"/>
      <c r="E838" s="161"/>
      <c r="F838" s="161"/>
      <c r="G838" s="176"/>
      <c r="H838" s="177"/>
      <c r="I838" s="164"/>
    </row>
    <row r="839" spans="2:9" ht="14.4">
      <c r="B839" s="115"/>
      <c r="C839" s="161"/>
      <c r="D839" s="161"/>
      <c r="E839" s="161"/>
      <c r="F839" s="161"/>
      <c r="G839" s="176"/>
      <c r="H839" s="177"/>
      <c r="I839" s="164"/>
    </row>
    <row r="840" spans="2:9" ht="14.4">
      <c r="B840" s="115"/>
      <c r="C840" s="161"/>
      <c r="D840" s="161"/>
      <c r="E840" s="161"/>
      <c r="F840" s="161"/>
      <c r="G840" s="176"/>
      <c r="H840" s="177"/>
      <c r="I840" s="164"/>
    </row>
    <row r="841" spans="2:9" ht="14.4">
      <c r="B841" s="115"/>
      <c r="C841" s="161"/>
      <c r="D841" s="161"/>
      <c r="E841" s="161"/>
      <c r="F841" s="161"/>
      <c r="G841" s="176"/>
      <c r="H841" s="177"/>
      <c r="I841" s="164"/>
    </row>
    <row r="842" spans="2:9" ht="14.4">
      <c r="B842" s="115"/>
      <c r="C842" s="161"/>
      <c r="D842" s="161"/>
      <c r="E842" s="161"/>
      <c r="F842" s="161"/>
      <c r="G842" s="176"/>
      <c r="H842" s="177"/>
      <c r="I842" s="164"/>
    </row>
    <row r="843" spans="2:9" ht="14.4">
      <c r="B843" s="115"/>
      <c r="C843" s="161"/>
      <c r="D843" s="161"/>
      <c r="E843" s="161"/>
      <c r="F843" s="161"/>
      <c r="G843" s="176"/>
      <c r="H843" s="177"/>
      <c r="I843" s="164"/>
    </row>
    <row r="844" spans="2:9" ht="14.4">
      <c r="B844" s="115"/>
      <c r="C844" s="161"/>
      <c r="D844" s="161"/>
      <c r="E844" s="161"/>
      <c r="F844" s="161"/>
      <c r="G844" s="176"/>
      <c r="H844" s="177"/>
      <c r="I844" s="164"/>
    </row>
    <row r="845" spans="2:9" ht="14.4">
      <c r="B845" s="115"/>
      <c r="C845" s="161"/>
      <c r="D845" s="161"/>
      <c r="E845" s="161"/>
      <c r="F845" s="161"/>
      <c r="G845" s="176"/>
      <c r="H845" s="177"/>
      <c r="I845" s="164"/>
    </row>
    <row r="846" spans="2:9" ht="14.4">
      <c r="B846" s="115"/>
      <c r="C846" s="161"/>
      <c r="D846" s="161"/>
      <c r="E846" s="161"/>
      <c r="F846" s="161"/>
      <c r="G846" s="176"/>
      <c r="H846" s="177"/>
      <c r="I846" s="164"/>
    </row>
    <row r="847" spans="2:9" ht="14.4">
      <c r="B847" s="115"/>
      <c r="C847" s="161"/>
      <c r="D847" s="161"/>
      <c r="E847" s="161"/>
      <c r="F847" s="161"/>
      <c r="G847" s="176"/>
      <c r="H847" s="177"/>
      <c r="I847" s="164"/>
    </row>
    <row r="848" spans="2:9" ht="14.4">
      <c r="B848" s="115"/>
      <c r="C848" s="161"/>
      <c r="D848" s="161"/>
      <c r="E848" s="161"/>
      <c r="F848" s="161"/>
      <c r="G848" s="176"/>
      <c r="H848" s="177"/>
      <c r="I848" s="164"/>
    </row>
    <row r="849" spans="2:9" ht="14.4">
      <c r="B849" s="115"/>
      <c r="C849" s="161"/>
      <c r="D849" s="161"/>
      <c r="E849" s="161"/>
      <c r="F849" s="161"/>
      <c r="G849" s="176"/>
      <c r="H849" s="177"/>
      <c r="I849" s="164"/>
    </row>
    <row r="850" spans="2:9" ht="14.4">
      <c r="B850" s="115"/>
      <c r="C850" s="161"/>
      <c r="D850" s="161"/>
      <c r="E850" s="161"/>
      <c r="F850" s="161"/>
      <c r="G850" s="176"/>
      <c r="H850" s="177"/>
      <c r="I850" s="164"/>
    </row>
    <row r="851" spans="2:9" ht="14.4">
      <c r="B851" s="115"/>
      <c r="C851" s="161"/>
      <c r="D851" s="161"/>
      <c r="E851" s="161"/>
      <c r="F851" s="161"/>
      <c r="G851" s="176"/>
      <c r="H851" s="177"/>
      <c r="I851" s="164"/>
    </row>
    <row r="852" spans="2:9" ht="14.4">
      <c r="B852" s="115"/>
      <c r="C852" s="161"/>
      <c r="D852" s="161"/>
      <c r="E852" s="161"/>
      <c r="F852" s="161"/>
      <c r="G852" s="176"/>
      <c r="H852" s="177"/>
      <c r="I852" s="164"/>
    </row>
    <row r="853" spans="2:9" ht="14.4">
      <c r="B853" s="115"/>
      <c r="C853" s="161"/>
      <c r="D853" s="161"/>
      <c r="E853" s="161"/>
      <c r="F853" s="161"/>
      <c r="G853" s="176"/>
      <c r="H853" s="177"/>
      <c r="I853" s="164"/>
    </row>
    <row r="854" spans="2:9" ht="14.4">
      <c r="B854" s="115"/>
      <c r="C854" s="161"/>
      <c r="D854" s="161"/>
      <c r="E854" s="161"/>
      <c r="F854" s="161"/>
      <c r="G854" s="176"/>
      <c r="H854" s="177"/>
      <c r="I854" s="164"/>
    </row>
    <row r="855" spans="2:9" ht="14.4">
      <c r="B855" s="115"/>
      <c r="C855" s="161"/>
      <c r="D855" s="161"/>
      <c r="E855" s="161"/>
      <c r="F855" s="161"/>
      <c r="G855" s="176"/>
      <c r="H855" s="177"/>
      <c r="I855" s="164"/>
    </row>
    <row r="856" spans="2:9" ht="14.4">
      <c r="B856" s="115"/>
      <c r="C856" s="161"/>
      <c r="D856" s="161"/>
      <c r="E856" s="161"/>
      <c r="F856" s="161"/>
      <c r="G856" s="176"/>
      <c r="H856" s="177"/>
      <c r="I856" s="164"/>
    </row>
    <row r="857" spans="2:9" ht="14.4">
      <c r="B857" s="115"/>
      <c r="C857" s="161"/>
      <c r="D857" s="161"/>
      <c r="E857" s="161"/>
      <c r="F857" s="161"/>
      <c r="G857" s="176"/>
      <c r="H857" s="177"/>
      <c r="I857" s="164"/>
    </row>
    <row r="858" spans="2:9" ht="14.4">
      <c r="B858" s="115"/>
      <c r="C858" s="161"/>
      <c r="D858" s="161"/>
      <c r="E858" s="161"/>
      <c r="F858" s="161"/>
      <c r="G858" s="176"/>
      <c r="H858" s="177"/>
      <c r="I858" s="164"/>
    </row>
    <row r="859" spans="2:9" ht="14.4">
      <c r="B859" s="115"/>
      <c r="C859" s="161"/>
      <c r="D859" s="161"/>
      <c r="E859" s="161"/>
      <c r="F859" s="161"/>
      <c r="G859" s="176"/>
      <c r="H859" s="177"/>
      <c r="I859" s="164"/>
    </row>
    <row r="860" spans="2:9" ht="14.4">
      <c r="B860" s="115"/>
      <c r="C860" s="161"/>
      <c r="D860" s="161"/>
      <c r="E860" s="161"/>
      <c r="F860" s="161"/>
      <c r="G860" s="176"/>
      <c r="H860" s="177"/>
      <c r="I860" s="164"/>
    </row>
    <row r="861" spans="2:9" ht="14.4">
      <c r="B861" s="115"/>
      <c r="C861" s="161"/>
      <c r="D861" s="161"/>
      <c r="E861" s="161"/>
      <c r="F861" s="161"/>
      <c r="G861" s="176"/>
      <c r="H861" s="177"/>
      <c r="I861" s="164"/>
    </row>
    <row r="862" spans="2:9" ht="14.4">
      <c r="B862" s="115"/>
      <c r="C862" s="161"/>
      <c r="D862" s="161"/>
      <c r="E862" s="161"/>
      <c r="F862" s="161"/>
      <c r="G862" s="176"/>
      <c r="H862" s="177"/>
      <c r="I862" s="164"/>
    </row>
    <row r="863" spans="2:9" ht="14.4">
      <c r="B863" s="115"/>
      <c r="C863" s="161"/>
      <c r="D863" s="161"/>
      <c r="E863" s="161"/>
      <c r="F863" s="161"/>
      <c r="G863" s="176"/>
      <c r="H863" s="177"/>
      <c r="I863" s="164"/>
    </row>
    <row r="864" spans="2:9" ht="14.4">
      <c r="B864" s="115"/>
      <c r="C864" s="161"/>
      <c r="D864" s="161"/>
      <c r="E864" s="161"/>
      <c r="F864" s="161"/>
      <c r="G864" s="176"/>
      <c r="H864" s="177"/>
      <c r="I864" s="164"/>
    </row>
    <row r="865" spans="2:9" ht="14.4">
      <c r="B865" s="115"/>
      <c r="C865" s="161"/>
      <c r="D865" s="161"/>
      <c r="E865" s="161"/>
      <c r="F865" s="161"/>
      <c r="G865" s="176"/>
      <c r="H865" s="177"/>
      <c r="I865" s="164"/>
    </row>
    <row r="866" spans="2:9" ht="14.4">
      <c r="B866" s="115"/>
      <c r="C866" s="161"/>
      <c r="D866" s="161"/>
      <c r="E866" s="161"/>
      <c r="F866" s="161"/>
      <c r="G866" s="176"/>
      <c r="H866" s="177"/>
      <c r="I866" s="164"/>
    </row>
    <row r="867" spans="2:9" ht="14.4">
      <c r="B867" s="115"/>
      <c r="C867" s="161"/>
      <c r="D867" s="161"/>
      <c r="E867" s="161"/>
      <c r="F867" s="161"/>
      <c r="G867" s="176"/>
      <c r="H867" s="177"/>
      <c r="I867" s="164"/>
    </row>
    <row r="868" spans="2:9" ht="14.4">
      <c r="B868" s="115"/>
      <c r="C868" s="161"/>
      <c r="D868" s="161"/>
      <c r="E868" s="161"/>
      <c r="F868" s="161"/>
      <c r="G868" s="176"/>
      <c r="H868" s="177"/>
      <c r="I868" s="164"/>
    </row>
    <row r="869" spans="2:9" ht="14.4">
      <c r="B869" s="115"/>
      <c r="C869" s="161"/>
      <c r="D869" s="161"/>
      <c r="E869" s="161"/>
      <c r="F869" s="161"/>
      <c r="G869" s="176"/>
      <c r="H869" s="177"/>
      <c r="I869" s="164"/>
    </row>
    <row r="870" spans="2:9" ht="14.4">
      <c r="B870" s="115"/>
      <c r="C870" s="161"/>
      <c r="D870" s="161"/>
      <c r="E870" s="161"/>
      <c r="F870" s="161"/>
      <c r="G870" s="176"/>
      <c r="H870" s="177"/>
      <c r="I870" s="164"/>
    </row>
    <row r="871" spans="2:9" ht="14.4">
      <c r="B871" s="115"/>
      <c r="C871" s="161"/>
      <c r="D871" s="161"/>
      <c r="E871" s="161"/>
      <c r="F871" s="161"/>
      <c r="G871" s="176"/>
      <c r="H871" s="177"/>
      <c r="I871" s="164"/>
    </row>
    <row r="872" spans="2:9" ht="14.4">
      <c r="B872" s="115"/>
      <c r="C872" s="161"/>
      <c r="D872" s="161"/>
      <c r="E872" s="161"/>
      <c r="F872" s="161"/>
      <c r="G872" s="176"/>
      <c r="H872" s="177"/>
      <c r="I872" s="164"/>
    </row>
    <row r="873" spans="2:9" ht="14.4">
      <c r="B873" s="115"/>
      <c r="C873" s="161"/>
      <c r="D873" s="161"/>
      <c r="E873" s="161"/>
      <c r="F873" s="161"/>
      <c r="G873" s="176"/>
      <c r="H873" s="177"/>
      <c r="I873" s="164"/>
    </row>
    <row r="874" spans="2:9" ht="14.4">
      <c r="B874" s="115"/>
      <c r="C874" s="161"/>
      <c r="D874" s="161"/>
      <c r="E874" s="161"/>
      <c r="F874" s="161"/>
      <c r="G874" s="176"/>
      <c r="H874" s="177"/>
      <c r="I874" s="164"/>
    </row>
    <row r="875" spans="2:9" ht="14.4">
      <c r="B875" s="115"/>
      <c r="C875" s="161"/>
      <c r="D875" s="161"/>
      <c r="E875" s="161"/>
      <c r="F875" s="161"/>
      <c r="G875" s="176"/>
      <c r="H875" s="177"/>
      <c r="I875" s="164"/>
    </row>
    <row r="876" spans="2:9" ht="14.4">
      <c r="B876" s="115"/>
      <c r="C876" s="161"/>
      <c r="D876" s="161"/>
      <c r="E876" s="161"/>
      <c r="F876" s="161"/>
      <c r="G876" s="176"/>
      <c r="H876" s="177"/>
      <c r="I876" s="164"/>
    </row>
    <row r="877" spans="2:9" ht="14.4">
      <c r="B877" s="115"/>
      <c r="C877" s="161"/>
      <c r="D877" s="161"/>
      <c r="E877" s="161"/>
      <c r="F877" s="161"/>
      <c r="G877" s="176"/>
      <c r="H877" s="177"/>
      <c r="I877" s="164"/>
    </row>
    <row r="878" spans="2:9" ht="14.4">
      <c r="B878" s="115"/>
      <c r="C878" s="161"/>
      <c r="D878" s="161"/>
      <c r="E878" s="161"/>
      <c r="F878" s="161"/>
      <c r="G878" s="176"/>
      <c r="H878" s="177"/>
      <c r="I878" s="164"/>
    </row>
    <row r="879" spans="2:9" ht="14.4">
      <c r="B879" s="115"/>
      <c r="C879" s="161"/>
      <c r="D879" s="161"/>
      <c r="E879" s="161"/>
      <c r="F879" s="161"/>
      <c r="G879" s="176"/>
      <c r="H879" s="177"/>
      <c r="I879" s="164"/>
    </row>
    <row r="880" spans="2:9" ht="14.4">
      <c r="B880" s="115"/>
      <c r="C880" s="161"/>
      <c r="D880" s="161"/>
      <c r="E880" s="161"/>
      <c r="F880" s="161"/>
      <c r="G880" s="176"/>
      <c r="H880" s="177"/>
      <c r="I880" s="164"/>
    </row>
    <row r="881" spans="2:9" ht="14.4">
      <c r="B881" s="115"/>
      <c r="C881" s="161"/>
      <c r="D881" s="161"/>
      <c r="E881" s="161"/>
      <c r="F881" s="161"/>
      <c r="G881" s="176"/>
      <c r="H881" s="177"/>
      <c r="I881" s="164"/>
    </row>
    <row r="882" spans="2:9" ht="14.4">
      <c r="B882" s="115"/>
      <c r="C882" s="161"/>
      <c r="D882" s="161"/>
      <c r="E882" s="161"/>
      <c r="F882" s="161"/>
      <c r="G882" s="176"/>
      <c r="H882" s="177"/>
      <c r="I882" s="164"/>
    </row>
    <row r="883" spans="2:9" ht="14.4">
      <c r="B883" s="115"/>
      <c r="C883" s="161"/>
      <c r="D883" s="161"/>
      <c r="E883" s="161"/>
      <c r="F883" s="161"/>
      <c r="G883" s="176"/>
      <c r="H883" s="177"/>
      <c r="I883" s="164"/>
    </row>
    <row r="884" spans="2:9" ht="14.4">
      <c r="B884" s="115"/>
      <c r="C884" s="161"/>
      <c r="D884" s="161"/>
      <c r="E884" s="161"/>
      <c r="F884" s="161"/>
      <c r="G884" s="176"/>
      <c r="H884" s="177"/>
      <c r="I884" s="164"/>
    </row>
    <row r="885" spans="2:9" ht="14.4">
      <c r="B885" s="115"/>
      <c r="C885" s="161"/>
      <c r="D885" s="161"/>
      <c r="E885" s="161"/>
      <c r="F885" s="161"/>
      <c r="G885" s="176"/>
      <c r="H885" s="177"/>
      <c r="I885" s="164"/>
    </row>
    <row r="886" spans="2:9" ht="14.4">
      <c r="B886" s="115"/>
      <c r="C886" s="161"/>
      <c r="D886" s="161"/>
      <c r="E886" s="161"/>
      <c r="F886" s="161"/>
      <c r="G886" s="176"/>
      <c r="H886" s="177"/>
      <c r="I886" s="164"/>
    </row>
    <row r="887" spans="2:9" ht="14.4">
      <c r="B887" s="115"/>
      <c r="C887" s="161"/>
      <c r="D887" s="161"/>
      <c r="E887" s="161"/>
      <c r="F887" s="161"/>
      <c r="G887" s="176"/>
      <c r="H887" s="177"/>
      <c r="I887" s="164"/>
    </row>
    <row r="888" spans="2:9" ht="14.4">
      <c r="B888" s="115"/>
      <c r="C888" s="161"/>
      <c r="D888" s="161"/>
      <c r="E888" s="161"/>
      <c r="F888" s="161"/>
      <c r="G888" s="176"/>
      <c r="H888" s="177"/>
      <c r="I888" s="164"/>
    </row>
    <row r="889" spans="2:9" ht="14.4">
      <c r="B889" s="115"/>
      <c r="C889" s="161"/>
      <c r="D889" s="161"/>
      <c r="E889" s="161"/>
      <c r="F889" s="161"/>
      <c r="G889" s="176"/>
      <c r="H889" s="177"/>
      <c r="I889" s="164"/>
    </row>
    <row r="890" spans="2:9" ht="14.4">
      <c r="B890" s="115"/>
      <c r="C890" s="161"/>
      <c r="D890" s="161"/>
      <c r="E890" s="161"/>
      <c r="F890" s="161"/>
      <c r="G890" s="176"/>
      <c r="H890" s="177"/>
      <c r="I890" s="164"/>
    </row>
    <row r="891" spans="2:9" ht="14.4">
      <c r="B891" s="115"/>
      <c r="C891" s="161"/>
      <c r="D891" s="161"/>
      <c r="E891" s="161"/>
      <c r="F891" s="161"/>
      <c r="G891" s="176"/>
      <c r="H891" s="177"/>
      <c r="I891" s="164"/>
    </row>
    <row r="892" spans="2:9" ht="14.4">
      <c r="B892" s="115"/>
      <c r="C892" s="161"/>
      <c r="D892" s="161"/>
      <c r="E892" s="161"/>
      <c r="F892" s="161"/>
      <c r="G892" s="176"/>
      <c r="H892" s="177"/>
      <c r="I892" s="164"/>
    </row>
    <row r="893" spans="2:9" ht="14.4">
      <c r="B893" s="115"/>
      <c r="C893" s="161"/>
      <c r="D893" s="161"/>
      <c r="E893" s="161"/>
      <c r="F893" s="161"/>
      <c r="G893" s="176"/>
      <c r="H893" s="177"/>
      <c r="I893" s="164"/>
    </row>
    <row r="894" spans="2:9" ht="14.4">
      <c r="B894" s="115"/>
      <c r="C894" s="161"/>
      <c r="D894" s="161"/>
      <c r="E894" s="161"/>
      <c r="F894" s="161"/>
      <c r="G894" s="176"/>
      <c r="H894" s="177"/>
      <c r="I894" s="164"/>
    </row>
    <row r="895" spans="2:9" ht="14.4">
      <c r="B895" s="115"/>
      <c r="C895" s="161"/>
      <c r="D895" s="161"/>
      <c r="E895" s="161"/>
      <c r="F895" s="161"/>
      <c r="G895" s="176"/>
      <c r="H895" s="177"/>
      <c r="I895" s="164"/>
    </row>
    <row r="896" spans="2:9" ht="14.4">
      <c r="B896" s="115"/>
      <c r="C896" s="161"/>
      <c r="D896" s="161"/>
      <c r="E896" s="161"/>
      <c r="F896" s="161"/>
      <c r="G896" s="176"/>
      <c r="H896" s="177"/>
      <c r="I896" s="164"/>
    </row>
    <row r="897" spans="2:9" ht="14.4">
      <c r="B897" s="115"/>
      <c r="C897" s="161"/>
      <c r="D897" s="161"/>
      <c r="E897" s="161"/>
      <c r="F897" s="161"/>
      <c r="G897" s="176"/>
      <c r="H897" s="177"/>
      <c r="I897" s="164"/>
    </row>
    <row r="898" spans="2:9" ht="14.4">
      <c r="B898" s="115"/>
      <c r="C898" s="161"/>
      <c r="D898" s="161"/>
      <c r="E898" s="161"/>
      <c r="F898" s="161"/>
      <c r="G898" s="176"/>
      <c r="H898" s="177"/>
      <c r="I898" s="164"/>
    </row>
    <row r="899" spans="2:9" ht="14.4">
      <c r="B899" s="115"/>
      <c r="C899" s="161"/>
      <c r="D899" s="161"/>
      <c r="E899" s="161"/>
      <c r="F899" s="161"/>
      <c r="G899" s="176"/>
      <c r="H899" s="177"/>
      <c r="I899" s="164"/>
    </row>
    <row r="900" spans="2:9" ht="14.4">
      <c r="B900" s="115"/>
      <c r="C900" s="161"/>
      <c r="D900" s="161"/>
      <c r="E900" s="161"/>
      <c r="F900" s="161"/>
      <c r="G900" s="176"/>
      <c r="H900" s="177"/>
      <c r="I900" s="164"/>
    </row>
    <row r="901" spans="2:9" ht="14.4">
      <c r="B901" s="115"/>
      <c r="C901" s="161"/>
      <c r="D901" s="161"/>
      <c r="E901" s="161"/>
      <c r="F901" s="161"/>
      <c r="G901" s="176"/>
      <c r="H901" s="177"/>
      <c r="I901" s="164"/>
    </row>
    <row r="902" spans="2:9" ht="14.4">
      <c r="B902" s="115"/>
      <c r="C902" s="161"/>
      <c r="D902" s="161"/>
      <c r="E902" s="161"/>
      <c r="F902" s="161"/>
      <c r="G902" s="176"/>
      <c r="H902" s="177"/>
      <c r="I902" s="164"/>
    </row>
    <row r="903" spans="2:9" ht="14.4">
      <c r="B903" s="115"/>
      <c r="C903" s="161"/>
      <c r="D903" s="161"/>
      <c r="E903" s="161"/>
      <c r="F903" s="161"/>
      <c r="G903" s="176"/>
      <c r="H903" s="177"/>
      <c r="I903" s="164"/>
    </row>
    <row r="904" spans="2:9" ht="14.4">
      <c r="B904" s="115"/>
      <c r="C904" s="161"/>
      <c r="D904" s="161"/>
      <c r="E904" s="161"/>
      <c r="F904" s="161"/>
      <c r="G904" s="176"/>
      <c r="H904" s="177"/>
      <c r="I904" s="164"/>
    </row>
    <row r="905" spans="2:9" ht="14.4">
      <c r="B905" s="115"/>
      <c r="C905" s="161"/>
      <c r="D905" s="161"/>
      <c r="E905" s="161"/>
      <c r="F905" s="161"/>
      <c r="G905" s="176"/>
      <c r="H905" s="177"/>
      <c r="I905" s="164"/>
    </row>
    <row r="906" spans="2:9" ht="14.4">
      <c r="B906" s="115"/>
      <c r="C906" s="161"/>
      <c r="D906" s="161"/>
      <c r="E906" s="161"/>
      <c r="F906" s="161"/>
      <c r="G906" s="176"/>
      <c r="H906" s="177"/>
      <c r="I906" s="164"/>
    </row>
    <row r="907" spans="2:9" ht="14.4">
      <c r="B907" s="115"/>
      <c r="C907" s="161"/>
      <c r="D907" s="161"/>
      <c r="E907" s="161"/>
      <c r="F907" s="161"/>
      <c r="G907" s="176"/>
      <c r="H907" s="177"/>
      <c r="I907" s="164"/>
    </row>
    <row r="908" spans="2:9" ht="14.4">
      <c r="B908" s="115"/>
      <c r="C908" s="161"/>
      <c r="D908" s="161"/>
      <c r="E908" s="161"/>
      <c r="F908" s="161"/>
      <c r="G908" s="176"/>
      <c r="H908" s="177"/>
      <c r="I908" s="164"/>
    </row>
    <row r="909" spans="2:9" ht="14.4">
      <c r="B909" s="115"/>
      <c r="C909" s="161"/>
      <c r="D909" s="161"/>
      <c r="E909" s="161"/>
      <c r="F909" s="161"/>
      <c r="G909" s="176"/>
      <c r="H909" s="177"/>
      <c r="I909" s="164"/>
    </row>
    <row r="910" spans="2:9" ht="14.4">
      <c r="B910" s="115"/>
      <c r="C910" s="161"/>
      <c r="D910" s="161"/>
      <c r="E910" s="161"/>
      <c r="F910" s="161"/>
      <c r="G910" s="176"/>
      <c r="H910" s="177"/>
      <c r="I910" s="164"/>
    </row>
    <row r="911" spans="2:9" ht="14.4">
      <c r="B911" s="115"/>
      <c r="C911" s="161"/>
      <c r="D911" s="161"/>
      <c r="E911" s="161"/>
      <c r="F911" s="161"/>
      <c r="G911" s="176"/>
      <c r="H911" s="177"/>
      <c r="I911" s="164"/>
    </row>
    <row r="912" spans="2:9" ht="14.4">
      <c r="B912" s="115"/>
      <c r="C912" s="161"/>
      <c r="D912" s="161"/>
      <c r="E912" s="161"/>
      <c r="F912" s="161"/>
      <c r="G912" s="176"/>
      <c r="H912" s="177"/>
      <c r="I912" s="164"/>
    </row>
    <row r="913" spans="2:9" ht="14.4">
      <c r="B913" s="115"/>
      <c r="C913" s="161"/>
      <c r="D913" s="161"/>
      <c r="E913" s="161"/>
      <c r="F913" s="161"/>
      <c r="G913" s="176"/>
      <c r="H913" s="177"/>
      <c r="I913" s="164"/>
    </row>
    <row r="914" spans="2:9" ht="14.4">
      <c r="B914" s="115"/>
      <c r="C914" s="161"/>
      <c r="D914" s="161"/>
      <c r="E914" s="161"/>
      <c r="F914" s="161"/>
      <c r="G914" s="176"/>
      <c r="H914" s="177"/>
      <c r="I914" s="164"/>
    </row>
    <row r="915" spans="2:9" ht="14.4">
      <c r="B915" s="115"/>
      <c r="C915" s="161"/>
      <c r="D915" s="161"/>
      <c r="E915" s="161"/>
      <c r="F915" s="161"/>
      <c r="G915" s="176"/>
      <c r="H915" s="177"/>
      <c r="I915" s="164"/>
    </row>
    <row r="916" spans="2:9" ht="14.4">
      <c r="B916" s="115"/>
      <c r="C916" s="161"/>
      <c r="D916" s="161"/>
      <c r="E916" s="161"/>
      <c r="F916" s="161"/>
      <c r="G916" s="176"/>
      <c r="H916" s="177"/>
      <c r="I916" s="164"/>
    </row>
    <row r="917" spans="2:9" ht="14.4">
      <c r="B917" s="115"/>
      <c r="C917" s="161"/>
      <c r="D917" s="161"/>
      <c r="E917" s="161"/>
      <c r="F917" s="161"/>
      <c r="G917" s="176"/>
      <c r="H917" s="177"/>
      <c r="I917" s="164"/>
    </row>
    <row r="918" spans="2:9" ht="14.4">
      <c r="B918" s="115"/>
      <c r="C918" s="161"/>
      <c r="D918" s="161"/>
      <c r="E918" s="161"/>
      <c r="F918" s="161"/>
      <c r="G918" s="176"/>
      <c r="H918" s="177"/>
      <c r="I918" s="164"/>
    </row>
    <row r="919" spans="2:9" ht="14.4">
      <c r="B919" s="115"/>
      <c r="C919" s="161"/>
      <c r="D919" s="161"/>
      <c r="E919" s="161"/>
      <c r="F919" s="161"/>
      <c r="G919" s="176"/>
      <c r="H919" s="177"/>
      <c r="I919" s="164"/>
    </row>
    <row r="920" spans="2:9" ht="14.4">
      <c r="B920" s="115"/>
      <c r="C920" s="161"/>
      <c r="D920" s="161"/>
      <c r="E920" s="161"/>
      <c r="F920" s="161"/>
      <c r="G920" s="176"/>
      <c r="H920" s="177"/>
      <c r="I920" s="164"/>
    </row>
    <row r="921" spans="2:9" ht="14.4">
      <c r="B921" s="115"/>
      <c r="C921" s="161"/>
      <c r="D921" s="161"/>
      <c r="E921" s="161"/>
      <c r="F921" s="161"/>
      <c r="G921" s="176"/>
      <c r="H921" s="177"/>
      <c r="I921" s="164"/>
    </row>
    <row r="922" spans="2:9" ht="14.4">
      <c r="B922" s="115"/>
      <c r="C922" s="161"/>
      <c r="D922" s="161"/>
      <c r="E922" s="161"/>
      <c r="F922" s="161"/>
      <c r="G922" s="176"/>
      <c r="H922" s="177"/>
      <c r="I922" s="164"/>
    </row>
    <row r="923" spans="2:9" ht="14.4">
      <c r="B923" s="115"/>
      <c r="C923" s="161"/>
      <c r="D923" s="161"/>
      <c r="E923" s="161"/>
      <c r="F923" s="161"/>
      <c r="G923" s="176"/>
      <c r="H923" s="177"/>
      <c r="I923" s="164"/>
    </row>
    <row r="924" spans="2:9" ht="14.4">
      <c r="B924" s="115"/>
      <c r="C924" s="161"/>
      <c r="D924" s="161"/>
      <c r="E924" s="161"/>
      <c r="F924" s="161"/>
      <c r="G924" s="176"/>
      <c r="H924" s="177"/>
      <c r="I924" s="164"/>
    </row>
    <row r="925" spans="2:9" ht="14.4">
      <c r="B925" s="115"/>
      <c r="C925" s="161"/>
      <c r="D925" s="161"/>
      <c r="E925" s="161"/>
      <c r="F925" s="161"/>
      <c r="G925" s="176"/>
      <c r="H925" s="177"/>
      <c r="I925" s="164"/>
    </row>
    <row r="926" spans="2:9" ht="14.4">
      <c r="B926" s="115"/>
      <c r="C926" s="161"/>
      <c r="D926" s="161"/>
      <c r="E926" s="161"/>
      <c r="F926" s="161"/>
      <c r="G926" s="176"/>
      <c r="H926" s="177"/>
      <c r="I926" s="164"/>
    </row>
    <row r="927" spans="2:9" ht="14.4">
      <c r="B927" s="115"/>
      <c r="C927" s="161"/>
      <c r="D927" s="161"/>
      <c r="E927" s="161"/>
      <c r="F927" s="161"/>
      <c r="G927" s="176"/>
      <c r="H927" s="177"/>
      <c r="I927" s="164"/>
    </row>
    <row r="928" spans="2:9" ht="14.4">
      <c r="B928" s="115"/>
      <c r="C928" s="161"/>
      <c r="D928" s="161"/>
      <c r="E928" s="161"/>
      <c r="F928" s="161"/>
      <c r="G928" s="176"/>
      <c r="H928" s="177"/>
      <c r="I928" s="164"/>
    </row>
    <row r="929" spans="2:9" ht="14.4">
      <c r="B929" s="115"/>
      <c r="C929" s="161"/>
      <c r="D929" s="161"/>
      <c r="E929" s="161"/>
      <c r="F929" s="161"/>
      <c r="G929" s="176"/>
      <c r="H929" s="177"/>
      <c r="I929" s="164"/>
    </row>
    <row r="930" spans="2:9" ht="14.4">
      <c r="B930" s="115"/>
      <c r="C930" s="161"/>
      <c r="D930" s="161"/>
      <c r="E930" s="161"/>
      <c r="F930" s="161"/>
      <c r="G930" s="176"/>
      <c r="H930" s="177"/>
      <c r="I930" s="164"/>
    </row>
    <row r="931" spans="2:9" ht="14.4">
      <c r="B931" s="115"/>
      <c r="C931" s="161"/>
      <c r="D931" s="161"/>
      <c r="E931" s="161"/>
      <c r="F931" s="161"/>
      <c r="G931" s="176"/>
      <c r="H931" s="177"/>
      <c r="I931" s="164"/>
    </row>
    <row r="932" spans="2:9" ht="14.4">
      <c r="B932" s="115"/>
      <c r="C932" s="161"/>
      <c r="D932" s="161"/>
      <c r="E932" s="161"/>
      <c r="F932" s="161"/>
      <c r="G932" s="176"/>
      <c r="H932" s="177"/>
      <c r="I932" s="164"/>
    </row>
    <row r="933" spans="2:9" ht="14.4">
      <c r="B933" s="115"/>
      <c r="C933" s="161"/>
      <c r="D933" s="161"/>
      <c r="E933" s="161"/>
      <c r="F933" s="161"/>
      <c r="G933" s="176"/>
      <c r="H933" s="177"/>
      <c r="I933" s="164"/>
    </row>
  </sheetData>
  <sheetProtection algorithmName="SHA-512" hashValue="aMOTG+RETgHd5Y7luowZqaB5MbYP3Lwa572hx2s9ecJ44y2Pww8Nv6/blPcmhG4unuf3HrbdtqKGjhQ7P0BLAA==" saltValue="EE++Kit/71OYV1voDMnmEA==" spinCount="100000" sheet="1" autoFilter="0" pivotTables="0"/>
  <mergeCells count="3">
    <mergeCell ref="H12:I12"/>
    <mergeCell ref="H26:I26"/>
    <mergeCell ref="V12:V25"/>
  </mergeCells>
  <phoneticPr fontId="9" type="noConversion"/>
  <conditionalFormatting sqref="H15:H24">
    <cfRule type="expression" dxfId="153" priority="5">
      <formula>H15="Click this cell"</formula>
    </cfRule>
    <cfRule type="expression" dxfId="152" priority="6">
      <formula>H15&lt;&gt;"Click this cell"</formula>
    </cfRule>
  </conditionalFormatting>
  <conditionalFormatting sqref="I15:I24">
    <cfRule type="expression" dxfId="151" priority="1">
      <formula>ISBLANK(I15)</formula>
    </cfRule>
    <cfRule type="expression" dxfId="150" priority="2">
      <formula>NOT(ISBLANK(I15))</formula>
    </cfRule>
  </conditionalFormatting>
  <pageMargins left="0.7" right="0.7" top="0.75" bottom="0.75" header="0" footer="0"/>
  <pageSetup paperSize="9" orientation="portrait" r:id="rId1"/>
  <drawing r:id="rId2"/>
  <legacyDrawing r:id="rId3"/>
  <tableParts count="1">
    <tablePart r:id="rId4"/>
  </tableParts>
  <extLst>
    <ext xmlns:x14="http://schemas.microsoft.com/office/spreadsheetml/2009/9/main" uri="{CCE6A557-97BC-4b89-ADB6-D9C93CAAB3DF}">
      <x14:dataValidations xmlns:xm="http://schemas.microsoft.com/office/excel/2006/main" xWindow="1326" yWindow="821" count="1">
        <x14:dataValidation type="list" allowBlank="1" showInputMessage="1" showErrorMessage="1" errorTitle="Error" error="Please select a value from the drop down list" prompt="To save your choice you must press 'Tab' after selecting an answer" xr:uid="{8E07A69B-C1CC-4E36-A2B0-4A530F73BECD}">
          <x14:formula1>
            <xm:f>OFFSET(Answers!$A$2,MATCH(B15,Answers!$A$2:A9967,0)-1,2,5,1)</xm:f>
          </x14:formula1>
          <xm:sqref>H15:H24</xm:sqref>
        </x14:dataValidation>
      </x14:dataValidations>
    </ext>
    <ext xmlns:x15="http://schemas.microsoft.com/office/spreadsheetml/2010/11/main" uri="{3A4CF648-6AED-40f4-86FF-DC5316D8AED3}">
      <x14:slicerList xmlns:x14="http://schemas.microsoft.com/office/spreadsheetml/2009/9/main">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1D1EF-7412-4E9A-98E9-E20411D5EFDC}">
  <sheetPr codeName="Sheet5"/>
  <dimension ref="A1:P833"/>
  <sheetViews>
    <sheetView topLeftCell="A27" zoomScale="70" zoomScaleNormal="70" workbookViewId="0">
      <selection activeCell="E7" sqref="E7:E10"/>
    </sheetView>
  </sheetViews>
  <sheetFormatPr defaultColWidth="14.3984375" defaultRowHeight="15" customHeight="1"/>
  <cols>
    <col min="1" max="1" width="15.19921875" style="50" customWidth="1"/>
    <col min="2" max="2" width="7.296875" customWidth="1"/>
    <col min="3" max="3" width="62" style="55" customWidth="1"/>
    <col min="4" max="4" width="133.3984375" style="65" customWidth="1"/>
    <col min="5" max="5" width="144.69921875" style="67" customWidth="1"/>
    <col min="6" max="6" width="92.69921875" style="22" customWidth="1"/>
    <col min="7" max="15" width="8.796875" customWidth="1"/>
  </cols>
  <sheetData>
    <row r="1" spans="1:16" s="50" customFormat="1" ht="14.25" customHeight="1">
      <c r="A1" s="49" t="s">
        <v>25</v>
      </c>
      <c r="B1" s="49" t="s">
        <v>12</v>
      </c>
      <c r="C1" s="53" t="s">
        <v>27</v>
      </c>
      <c r="D1" s="52" t="s">
        <v>11</v>
      </c>
      <c r="E1" s="66" t="s">
        <v>128</v>
      </c>
      <c r="F1" s="68" t="s">
        <v>129</v>
      </c>
      <c r="G1" s="51"/>
      <c r="H1" s="51"/>
      <c r="I1" s="51"/>
      <c r="J1" s="51"/>
      <c r="K1" s="51"/>
      <c r="L1" s="51"/>
      <c r="M1" s="51"/>
      <c r="N1" s="51"/>
      <c r="O1" s="51"/>
      <c r="P1" s="51"/>
    </row>
    <row r="2" spans="1:16" ht="55.8">
      <c r="A2" s="59" t="s">
        <v>71</v>
      </c>
      <c r="B2" s="47">
        <v>1</v>
      </c>
      <c r="C2" s="60" t="s">
        <v>47</v>
      </c>
      <c r="D2" s="60" t="s">
        <v>157</v>
      </c>
      <c r="E2" s="61" t="s">
        <v>198</v>
      </c>
      <c r="F2" s="58"/>
      <c r="G2" s="5"/>
      <c r="H2" s="5"/>
      <c r="I2" s="5"/>
      <c r="J2" s="5"/>
      <c r="K2" s="5"/>
      <c r="L2" s="5"/>
      <c r="M2" s="5"/>
      <c r="N2" s="5"/>
      <c r="O2" s="5"/>
      <c r="P2" s="5"/>
    </row>
    <row r="3" spans="1:16" ht="55.2">
      <c r="A3" s="47" t="s">
        <v>71</v>
      </c>
      <c r="B3" s="47">
        <v>2</v>
      </c>
      <c r="C3" s="52" t="s">
        <v>48</v>
      </c>
      <c r="D3" s="52" t="s">
        <v>158</v>
      </c>
      <c r="E3" s="56" t="s">
        <v>199</v>
      </c>
      <c r="F3" s="48"/>
    </row>
    <row r="4" spans="1:16" ht="55.2">
      <c r="A4" s="59" t="s">
        <v>71</v>
      </c>
      <c r="B4" s="47">
        <v>3</v>
      </c>
      <c r="C4" s="60" t="s">
        <v>49</v>
      </c>
      <c r="D4" s="60" t="s">
        <v>159</v>
      </c>
      <c r="E4" s="61" t="s">
        <v>237</v>
      </c>
      <c r="F4" s="58"/>
    </row>
    <row r="5" spans="1:16" ht="69">
      <c r="A5" s="47" t="s">
        <v>71</v>
      </c>
      <c r="B5" s="47">
        <v>4</v>
      </c>
      <c r="C5" s="52" t="s">
        <v>50</v>
      </c>
      <c r="D5" s="52" t="s">
        <v>238</v>
      </c>
      <c r="E5" s="56" t="s">
        <v>255</v>
      </c>
      <c r="F5" s="48"/>
    </row>
    <row r="6" spans="1:16" ht="82.8">
      <c r="A6" s="59" t="s">
        <v>71</v>
      </c>
      <c r="B6" s="47">
        <v>5</v>
      </c>
      <c r="C6" s="60" t="s">
        <v>51</v>
      </c>
      <c r="D6" s="60" t="s">
        <v>239</v>
      </c>
      <c r="E6" s="61"/>
      <c r="F6" s="58"/>
    </row>
    <row r="7" spans="1:16" ht="55.2">
      <c r="A7" s="47" t="s">
        <v>79</v>
      </c>
      <c r="B7" s="47">
        <v>1</v>
      </c>
      <c r="C7" s="52" t="s">
        <v>80</v>
      </c>
      <c r="D7" s="52" t="s">
        <v>160</v>
      </c>
      <c r="E7" s="56" t="s">
        <v>220</v>
      </c>
      <c r="F7" s="48"/>
    </row>
    <row r="8" spans="1:16" ht="96.6">
      <c r="A8" s="59" t="s">
        <v>79</v>
      </c>
      <c r="B8" s="47">
        <v>2</v>
      </c>
      <c r="C8" s="60" t="s">
        <v>81</v>
      </c>
      <c r="D8" s="60" t="s">
        <v>161</v>
      </c>
      <c r="E8" s="61" t="s">
        <v>256</v>
      </c>
      <c r="F8" s="58" t="s">
        <v>257</v>
      </c>
    </row>
    <row r="9" spans="1:16" ht="55.2">
      <c r="A9" s="47" t="s">
        <v>79</v>
      </c>
      <c r="B9" s="47">
        <v>3</v>
      </c>
      <c r="C9" s="52" t="s">
        <v>82</v>
      </c>
      <c r="D9" s="52" t="s">
        <v>162</v>
      </c>
      <c r="E9" s="56" t="s">
        <v>221</v>
      </c>
      <c r="F9" s="48"/>
    </row>
    <row r="10" spans="1:16" ht="69">
      <c r="A10" s="59" t="s">
        <v>79</v>
      </c>
      <c r="B10" s="47">
        <v>4</v>
      </c>
      <c r="C10" s="60" t="s">
        <v>83</v>
      </c>
      <c r="D10" s="60" t="s">
        <v>163</v>
      </c>
      <c r="E10" s="61" t="s">
        <v>222</v>
      </c>
      <c r="F10" s="58"/>
    </row>
    <row r="11" spans="1:16" ht="55.2">
      <c r="A11" s="47" t="s">
        <v>79</v>
      </c>
      <c r="B11" s="47">
        <v>5</v>
      </c>
      <c r="C11" s="52" t="s">
        <v>84</v>
      </c>
      <c r="D11" s="52" t="s">
        <v>164</v>
      </c>
      <c r="E11" s="57"/>
      <c r="F11" s="48"/>
    </row>
    <row r="12" spans="1:16" ht="69">
      <c r="A12" s="59" t="s">
        <v>69</v>
      </c>
      <c r="B12" s="47">
        <v>1</v>
      </c>
      <c r="C12" s="60" t="s">
        <v>102</v>
      </c>
      <c r="D12" s="60" t="s">
        <v>165</v>
      </c>
      <c r="E12" s="57" t="s">
        <v>200</v>
      </c>
      <c r="F12" s="58"/>
    </row>
    <row r="13" spans="1:16" ht="69">
      <c r="A13" s="47" t="s">
        <v>69</v>
      </c>
      <c r="B13" s="47">
        <v>2</v>
      </c>
      <c r="C13" s="52" t="s">
        <v>100</v>
      </c>
      <c r="D13" s="52" t="s">
        <v>166</v>
      </c>
      <c r="E13" s="62" t="s">
        <v>201</v>
      </c>
      <c r="F13" s="48"/>
    </row>
    <row r="14" spans="1:16" ht="82.8">
      <c r="A14" s="59" t="s">
        <v>69</v>
      </c>
      <c r="B14" s="47">
        <v>3</v>
      </c>
      <c r="C14" s="60" t="s">
        <v>101</v>
      </c>
      <c r="D14" s="60" t="s">
        <v>167</v>
      </c>
      <c r="E14" s="57" t="s">
        <v>202</v>
      </c>
      <c r="F14" s="58"/>
    </row>
    <row r="15" spans="1:16" ht="69">
      <c r="A15" s="47" t="s">
        <v>69</v>
      </c>
      <c r="B15" s="47">
        <v>4</v>
      </c>
      <c r="C15" s="52" t="s">
        <v>103</v>
      </c>
      <c r="D15" s="52" t="s">
        <v>168</v>
      </c>
      <c r="E15" s="62" t="s">
        <v>240</v>
      </c>
      <c r="F15" s="48"/>
    </row>
    <row r="16" spans="1:16" ht="55.2">
      <c r="A16" s="59" t="s">
        <v>69</v>
      </c>
      <c r="B16" s="47">
        <v>5</v>
      </c>
      <c r="C16" s="60" t="s">
        <v>104</v>
      </c>
      <c r="D16" s="60" t="s">
        <v>242</v>
      </c>
      <c r="E16" s="61"/>
      <c r="F16" s="58"/>
    </row>
    <row r="17" spans="1:6" ht="55.2">
      <c r="A17" s="47" t="s">
        <v>85</v>
      </c>
      <c r="B17" s="47">
        <v>1</v>
      </c>
      <c r="C17" s="52" t="s">
        <v>86</v>
      </c>
      <c r="D17" s="63" t="s">
        <v>169</v>
      </c>
      <c r="E17" s="61" t="s">
        <v>203</v>
      </c>
      <c r="F17" s="48"/>
    </row>
    <row r="18" spans="1:6" ht="55.2">
      <c r="A18" s="59" t="s">
        <v>85</v>
      </c>
      <c r="B18" s="47">
        <v>2</v>
      </c>
      <c r="C18" s="60" t="s">
        <v>87</v>
      </c>
      <c r="D18" s="64" t="s">
        <v>170</v>
      </c>
      <c r="E18" s="56" t="s">
        <v>204</v>
      </c>
      <c r="F18" s="58"/>
    </row>
    <row r="19" spans="1:6" ht="55.2">
      <c r="A19" s="47" t="s">
        <v>85</v>
      </c>
      <c r="B19" s="47">
        <v>3</v>
      </c>
      <c r="C19" s="52" t="s">
        <v>88</v>
      </c>
      <c r="D19" s="63" t="s">
        <v>171</v>
      </c>
      <c r="E19" s="61" t="s">
        <v>205</v>
      </c>
      <c r="F19" s="48"/>
    </row>
    <row r="20" spans="1:6" ht="55.2">
      <c r="A20" s="59" t="s">
        <v>85</v>
      </c>
      <c r="B20" s="47">
        <v>4</v>
      </c>
      <c r="C20" s="60" t="s">
        <v>89</v>
      </c>
      <c r="D20" s="64" t="s">
        <v>172</v>
      </c>
      <c r="E20" s="56" t="s">
        <v>241</v>
      </c>
      <c r="F20" s="58"/>
    </row>
    <row r="21" spans="1:6" ht="55.2">
      <c r="A21" s="47" t="s">
        <v>85</v>
      </c>
      <c r="B21" s="47">
        <v>5</v>
      </c>
      <c r="C21" s="52" t="s">
        <v>90</v>
      </c>
      <c r="D21" s="63" t="s">
        <v>173</v>
      </c>
      <c r="E21" s="56"/>
      <c r="F21" s="48"/>
    </row>
    <row r="22" spans="1:6" ht="55.2">
      <c r="A22" s="59" t="s">
        <v>68</v>
      </c>
      <c r="B22" s="47">
        <v>1</v>
      </c>
      <c r="C22" s="60" t="s">
        <v>52</v>
      </c>
      <c r="D22" s="60" t="s">
        <v>174</v>
      </c>
      <c r="E22" s="56" t="s">
        <v>206</v>
      </c>
      <c r="F22" s="58"/>
    </row>
    <row r="23" spans="1:6" ht="55.2">
      <c r="A23" s="47" t="s">
        <v>68</v>
      </c>
      <c r="B23" s="47">
        <v>2</v>
      </c>
      <c r="C23" s="52" t="s">
        <v>53</v>
      </c>
      <c r="D23" s="52" t="s">
        <v>175</v>
      </c>
      <c r="E23" s="61" t="s">
        <v>207</v>
      </c>
      <c r="F23" s="48"/>
    </row>
    <row r="24" spans="1:6" ht="69">
      <c r="A24" s="59" t="s">
        <v>68</v>
      </c>
      <c r="B24" s="47">
        <v>3</v>
      </c>
      <c r="C24" s="60" t="s">
        <v>54</v>
      </c>
      <c r="D24" s="60" t="s">
        <v>247</v>
      </c>
      <c r="E24" s="56" t="s">
        <v>243</v>
      </c>
      <c r="F24" s="58"/>
    </row>
    <row r="25" spans="1:6" ht="55.2">
      <c r="A25" s="47" t="s">
        <v>68</v>
      </c>
      <c r="B25" s="47">
        <v>4</v>
      </c>
      <c r="C25" s="52" t="s">
        <v>55</v>
      </c>
      <c r="D25" s="52" t="s">
        <v>176</v>
      </c>
      <c r="E25" s="61" t="s">
        <v>244</v>
      </c>
      <c r="F25" s="48"/>
    </row>
    <row r="26" spans="1:6" ht="55.2">
      <c r="A26" s="59" t="s">
        <v>68</v>
      </c>
      <c r="B26" s="47">
        <v>5</v>
      </c>
      <c r="C26" s="60" t="s">
        <v>56</v>
      </c>
      <c r="D26" s="60" t="s">
        <v>177</v>
      </c>
      <c r="E26" s="61"/>
      <c r="F26" s="58"/>
    </row>
    <row r="27" spans="1:6" ht="69">
      <c r="A27" s="47" t="s">
        <v>73</v>
      </c>
      <c r="B27" s="47">
        <v>1</v>
      </c>
      <c r="C27" s="52" t="s">
        <v>74</v>
      </c>
      <c r="D27" s="52" t="s">
        <v>178</v>
      </c>
      <c r="E27" s="61" t="s">
        <v>208</v>
      </c>
      <c r="F27" s="48"/>
    </row>
    <row r="28" spans="1:6" ht="69">
      <c r="A28" s="59" t="s">
        <v>73</v>
      </c>
      <c r="B28" s="47">
        <v>2</v>
      </c>
      <c r="C28" s="60" t="s">
        <v>75</v>
      </c>
      <c r="D28" s="60" t="s">
        <v>179</v>
      </c>
      <c r="E28" s="56" t="s">
        <v>209</v>
      </c>
      <c r="F28" s="58"/>
    </row>
    <row r="29" spans="1:6" ht="69">
      <c r="A29" s="47" t="s">
        <v>73</v>
      </c>
      <c r="B29" s="47">
        <v>3</v>
      </c>
      <c r="C29" s="52" t="s">
        <v>76</v>
      </c>
      <c r="D29" s="52" t="s">
        <v>250</v>
      </c>
      <c r="E29" s="61" t="s">
        <v>248</v>
      </c>
      <c r="F29" s="48"/>
    </row>
    <row r="30" spans="1:6" ht="82.8">
      <c r="A30" s="59" t="s">
        <v>73</v>
      </c>
      <c r="B30" s="47">
        <v>4</v>
      </c>
      <c r="C30" s="60" t="s">
        <v>77</v>
      </c>
      <c r="D30" s="60" t="s">
        <v>251</v>
      </c>
      <c r="E30" s="56" t="s">
        <v>249</v>
      </c>
      <c r="F30" s="58"/>
    </row>
    <row r="31" spans="1:6" ht="82.8">
      <c r="A31" s="47" t="s">
        <v>73</v>
      </c>
      <c r="B31" s="47">
        <v>5</v>
      </c>
      <c r="C31" s="52" t="s">
        <v>78</v>
      </c>
      <c r="D31" s="52" t="s">
        <v>180</v>
      </c>
      <c r="E31" s="56"/>
      <c r="F31" s="48"/>
    </row>
    <row r="32" spans="1:6" ht="69">
      <c r="A32" s="59" t="s">
        <v>70</v>
      </c>
      <c r="B32" s="47">
        <v>1</v>
      </c>
      <c r="C32" s="60" t="s">
        <v>36</v>
      </c>
      <c r="D32" s="60" t="s">
        <v>181</v>
      </c>
      <c r="E32" s="56" t="s">
        <v>210</v>
      </c>
      <c r="F32" s="58"/>
    </row>
    <row r="33" spans="1:6" ht="55.2">
      <c r="A33" s="47" t="s">
        <v>70</v>
      </c>
      <c r="B33" s="47">
        <v>2</v>
      </c>
      <c r="C33" s="52" t="s">
        <v>37</v>
      </c>
      <c r="D33" s="52" t="s">
        <v>245</v>
      </c>
      <c r="E33" s="61" t="s">
        <v>252</v>
      </c>
      <c r="F33" s="48"/>
    </row>
    <row r="34" spans="1:6" ht="138">
      <c r="A34" s="59" t="s">
        <v>70</v>
      </c>
      <c r="B34" s="47">
        <v>3</v>
      </c>
      <c r="C34" s="60" t="s">
        <v>38</v>
      </c>
      <c r="D34" s="60" t="s">
        <v>254</v>
      </c>
      <c r="E34" s="56" t="s">
        <v>253</v>
      </c>
      <c r="F34" s="58" t="s">
        <v>130</v>
      </c>
    </row>
    <row r="35" spans="1:6" ht="55.2">
      <c r="A35" s="47" t="s">
        <v>70</v>
      </c>
      <c r="B35" s="47">
        <v>4</v>
      </c>
      <c r="C35" s="52" t="s">
        <v>39</v>
      </c>
      <c r="D35" s="52" t="s">
        <v>182</v>
      </c>
      <c r="E35" s="61" t="s">
        <v>211</v>
      </c>
      <c r="F35" s="48"/>
    </row>
    <row r="36" spans="1:6" ht="69">
      <c r="A36" s="59" t="s">
        <v>70</v>
      </c>
      <c r="B36" s="47">
        <v>5</v>
      </c>
      <c r="C36" s="60" t="s">
        <v>40</v>
      </c>
      <c r="D36" s="60" t="s">
        <v>246</v>
      </c>
      <c r="E36" s="61"/>
      <c r="F36" s="58"/>
    </row>
    <row r="37" spans="1:6" ht="69">
      <c r="A37" s="47" t="s">
        <v>72</v>
      </c>
      <c r="B37" s="47">
        <v>1</v>
      </c>
      <c r="C37" s="52" t="s">
        <v>41</v>
      </c>
      <c r="D37" s="52" t="s">
        <v>183</v>
      </c>
      <c r="E37" s="61" t="s">
        <v>212</v>
      </c>
      <c r="F37" s="48"/>
    </row>
    <row r="38" spans="1:6" ht="69">
      <c r="A38" s="59" t="s">
        <v>72</v>
      </c>
      <c r="B38" s="47">
        <v>2</v>
      </c>
      <c r="C38" s="60" t="s">
        <v>42</v>
      </c>
      <c r="D38" s="60" t="s">
        <v>184</v>
      </c>
      <c r="E38" s="56" t="s">
        <v>213</v>
      </c>
      <c r="F38" s="58"/>
    </row>
    <row r="39" spans="1:6" ht="96.6">
      <c r="A39" s="47" t="s">
        <v>72</v>
      </c>
      <c r="B39" s="47">
        <v>3</v>
      </c>
      <c r="C39" s="52" t="s">
        <v>44</v>
      </c>
      <c r="D39" s="52" t="s">
        <v>185</v>
      </c>
      <c r="E39" s="61" t="s">
        <v>214</v>
      </c>
      <c r="F39" s="48" t="s">
        <v>131</v>
      </c>
    </row>
    <row r="40" spans="1:6" ht="82.8">
      <c r="A40" s="59" t="s">
        <v>72</v>
      </c>
      <c r="B40" s="47">
        <v>4</v>
      </c>
      <c r="C40" s="60" t="s">
        <v>45</v>
      </c>
      <c r="D40" s="60" t="s">
        <v>186</v>
      </c>
      <c r="E40" s="56" t="s">
        <v>215</v>
      </c>
      <c r="F40" s="58"/>
    </row>
    <row r="41" spans="1:6" ht="82.8">
      <c r="A41" s="47" t="s">
        <v>72</v>
      </c>
      <c r="B41" s="47">
        <v>5</v>
      </c>
      <c r="C41" s="52" t="s">
        <v>43</v>
      </c>
      <c r="D41" s="52" t="s">
        <v>187</v>
      </c>
      <c r="E41" s="184"/>
      <c r="F41" s="48"/>
    </row>
    <row r="42" spans="1:6" ht="55.2">
      <c r="A42" s="59" t="s">
        <v>62</v>
      </c>
      <c r="B42" s="47">
        <v>1</v>
      </c>
      <c r="C42" s="60" t="s">
        <v>63</v>
      </c>
      <c r="D42" s="60" t="s">
        <v>188</v>
      </c>
      <c r="E42" s="184" t="s">
        <v>194</v>
      </c>
      <c r="F42" s="58"/>
    </row>
    <row r="43" spans="1:6" ht="69">
      <c r="A43" s="47" t="s">
        <v>62</v>
      </c>
      <c r="B43" s="47">
        <v>2</v>
      </c>
      <c r="C43" s="52" t="s">
        <v>64</v>
      </c>
      <c r="D43" s="52" t="s">
        <v>189</v>
      </c>
      <c r="E43" s="184" t="s">
        <v>195</v>
      </c>
      <c r="F43" s="48" t="s">
        <v>132</v>
      </c>
    </row>
    <row r="44" spans="1:6" ht="69">
      <c r="A44" s="59" t="s">
        <v>62</v>
      </c>
      <c r="B44" s="47">
        <v>3</v>
      </c>
      <c r="C44" s="60" t="s">
        <v>269</v>
      </c>
      <c r="D44" s="60" t="s">
        <v>278</v>
      </c>
      <c r="E44" s="184" t="s">
        <v>196</v>
      </c>
      <c r="F44" s="58"/>
    </row>
    <row r="45" spans="1:6" ht="69">
      <c r="A45" s="47" t="s">
        <v>62</v>
      </c>
      <c r="B45" s="47">
        <v>4</v>
      </c>
      <c r="C45" s="52" t="s">
        <v>277</v>
      </c>
      <c r="D45" s="52" t="s">
        <v>271</v>
      </c>
      <c r="E45" s="184" t="s">
        <v>197</v>
      </c>
      <c r="F45" s="48"/>
    </row>
    <row r="46" spans="1:6" ht="69">
      <c r="A46" s="59" t="s">
        <v>62</v>
      </c>
      <c r="B46" s="47">
        <v>5</v>
      </c>
      <c r="C46" s="60" t="s">
        <v>65</v>
      </c>
      <c r="D46" s="60" t="s">
        <v>270</v>
      </c>
      <c r="E46" s="56"/>
      <c r="F46" s="58"/>
    </row>
    <row r="47" spans="1:6" ht="82.8">
      <c r="A47" s="47" t="s">
        <v>66</v>
      </c>
      <c r="B47" s="47">
        <v>1</v>
      </c>
      <c r="C47" s="52" t="s">
        <v>67</v>
      </c>
      <c r="D47" s="52" t="s">
        <v>190</v>
      </c>
      <c r="E47" s="61" t="s">
        <v>216</v>
      </c>
      <c r="F47" s="48"/>
    </row>
    <row r="48" spans="1:6" ht="55.2">
      <c r="A48" s="59" t="s">
        <v>66</v>
      </c>
      <c r="B48" s="47">
        <v>2</v>
      </c>
      <c r="C48" s="60" t="s">
        <v>273</v>
      </c>
      <c r="D48" s="60" t="s">
        <v>191</v>
      </c>
      <c r="E48" s="56" t="s">
        <v>217</v>
      </c>
      <c r="F48" s="58" t="s">
        <v>133</v>
      </c>
    </row>
    <row r="49" spans="1:6" ht="69">
      <c r="A49" s="47" t="s">
        <v>66</v>
      </c>
      <c r="B49" s="47">
        <v>3</v>
      </c>
      <c r="C49" s="52" t="s">
        <v>274</v>
      </c>
      <c r="D49" s="52" t="s">
        <v>192</v>
      </c>
      <c r="E49" s="61" t="s">
        <v>218</v>
      </c>
      <c r="F49" s="48"/>
    </row>
    <row r="50" spans="1:6" ht="27.6">
      <c r="A50" s="59" t="s">
        <v>66</v>
      </c>
      <c r="B50" s="47">
        <v>4</v>
      </c>
      <c r="C50" s="60" t="s">
        <v>275</v>
      </c>
      <c r="D50" s="60" t="s">
        <v>156</v>
      </c>
      <c r="E50" s="56" t="s">
        <v>219</v>
      </c>
      <c r="F50" s="58"/>
    </row>
    <row r="51" spans="1:6" ht="69">
      <c r="A51" s="47" t="s">
        <v>66</v>
      </c>
      <c r="B51" s="47">
        <v>5</v>
      </c>
      <c r="C51" s="52" t="s">
        <v>276</v>
      </c>
      <c r="D51" s="52" t="s">
        <v>193</v>
      </c>
      <c r="E51" s="56"/>
      <c r="F51" s="48"/>
    </row>
    <row r="52" spans="1:6" ht="14.25" customHeight="1">
      <c r="A52" s="58"/>
      <c r="B52" s="6"/>
      <c r="C52" s="54"/>
      <c r="D52" s="54"/>
    </row>
    <row r="53" spans="1:6" ht="14.25" customHeight="1">
      <c r="A53" s="48"/>
      <c r="B53" s="6"/>
      <c r="C53" s="54"/>
      <c r="D53" s="54"/>
    </row>
    <row r="54" spans="1:6" ht="14.25" customHeight="1">
      <c r="A54" s="48"/>
      <c r="B54" s="6"/>
      <c r="C54" s="54"/>
      <c r="D54" s="54"/>
    </row>
    <row r="55" spans="1:6" ht="14.25" customHeight="1">
      <c r="A55" s="48"/>
      <c r="B55" s="6"/>
      <c r="C55" s="54"/>
      <c r="D55" s="54"/>
    </row>
    <row r="56" spans="1:6" ht="14.25" customHeight="1">
      <c r="A56" s="48"/>
      <c r="B56" s="6"/>
      <c r="C56" s="54"/>
      <c r="D56" s="54"/>
    </row>
    <row r="57" spans="1:6" ht="14.25" customHeight="1">
      <c r="A57" s="48"/>
      <c r="B57" s="6"/>
      <c r="C57" s="54"/>
      <c r="D57" s="54"/>
    </row>
    <row r="58" spans="1:6" ht="14.25" customHeight="1">
      <c r="A58" s="48"/>
      <c r="B58" s="6"/>
      <c r="C58" s="54"/>
      <c r="D58" s="54"/>
    </row>
    <row r="59" spans="1:6" ht="14.25" customHeight="1">
      <c r="A59" s="48"/>
      <c r="B59" s="6"/>
      <c r="C59" s="54"/>
      <c r="D59" s="54"/>
    </row>
    <row r="60" spans="1:6" ht="14.25" customHeight="1">
      <c r="A60" s="48"/>
      <c r="B60" s="6"/>
      <c r="C60" s="54"/>
      <c r="D60" s="54"/>
    </row>
    <row r="61" spans="1:6" ht="14.25" customHeight="1">
      <c r="A61" s="48"/>
      <c r="B61" s="6"/>
      <c r="C61" s="54"/>
      <c r="D61" s="54"/>
    </row>
    <row r="62" spans="1:6" ht="14.25" customHeight="1">
      <c r="A62" s="48"/>
      <c r="B62" s="6"/>
      <c r="C62" s="54"/>
      <c r="D62" s="54"/>
    </row>
    <row r="63" spans="1:6" ht="14.25" customHeight="1">
      <c r="A63" s="48"/>
      <c r="B63" s="6"/>
      <c r="C63" s="54"/>
      <c r="D63" s="54"/>
    </row>
    <row r="64" spans="1:6" ht="14.25" customHeight="1">
      <c r="A64" s="48"/>
      <c r="B64" s="6"/>
      <c r="C64" s="54"/>
      <c r="D64" s="54"/>
    </row>
    <row r="65" spans="1:4" ht="14.25" customHeight="1">
      <c r="A65" s="48"/>
      <c r="B65" s="6"/>
      <c r="C65" s="54"/>
      <c r="D65" s="54"/>
    </row>
    <row r="66" spans="1:4" ht="14.25" customHeight="1">
      <c r="A66" s="48"/>
      <c r="B66" s="6"/>
      <c r="C66" s="54"/>
      <c r="D66" s="54"/>
    </row>
    <row r="67" spans="1:4" ht="14.25" customHeight="1">
      <c r="A67" s="48"/>
      <c r="B67" s="6"/>
      <c r="C67" s="54"/>
      <c r="D67" s="54"/>
    </row>
    <row r="68" spans="1:4" ht="14.25" customHeight="1">
      <c r="A68" s="48"/>
      <c r="B68" s="6"/>
      <c r="C68" s="54"/>
      <c r="D68" s="54"/>
    </row>
    <row r="69" spans="1:4" ht="14.25" customHeight="1">
      <c r="A69" s="48"/>
      <c r="B69" s="6"/>
      <c r="C69" s="54"/>
      <c r="D69" s="54"/>
    </row>
    <row r="70" spans="1:4" ht="14.25" customHeight="1">
      <c r="A70" s="48"/>
      <c r="B70" s="6"/>
      <c r="C70" s="54"/>
      <c r="D70" s="54"/>
    </row>
    <row r="71" spans="1:4" ht="14.25" customHeight="1">
      <c r="A71" s="48"/>
      <c r="B71" s="6"/>
      <c r="C71" s="54"/>
      <c r="D71" s="54"/>
    </row>
    <row r="72" spans="1:4" ht="14.25" customHeight="1">
      <c r="A72" s="48"/>
      <c r="B72" s="6"/>
      <c r="C72" s="54"/>
      <c r="D72" s="54"/>
    </row>
    <row r="73" spans="1:4" ht="14.25" customHeight="1">
      <c r="A73" s="48"/>
      <c r="B73" s="6"/>
      <c r="C73" s="54"/>
      <c r="D73" s="54"/>
    </row>
    <row r="74" spans="1:4" ht="14.25" customHeight="1">
      <c r="A74" s="48"/>
      <c r="B74" s="6"/>
      <c r="C74" s="54"/>
      <c r="D74" s="54"/>
    </row>
    <row r="75" spans="1:4" ht="14.25" customHeight="1">
      <c r="A75" s="48"/>
      <c r="B75" s="6"/>
      <c r="C75" s="54"/>
      <c r="D75" s="54"/>
    </row>
    <row r="76" spans="1:4" ht="14.25" customHeight="1">
      <c r="A76" s="48"/>
      <c r="B76" s="6"/>
      <c r="C76" s="54"/>
      <c r="D76" s="54"/>
    </row>
    <row r="77" spans="1:4" ht="14.25" customHeight="1">
      <c r="A77" s="48"/>
      <c r="B77" s="6"/>
      <c r="C77" s="54"/>
      <c r="D77" s="54"/>
    </row>
    <row r="78" spans="1:4" ht="14.25" customHeight="1">
      <c r="A78" s="48"/>
      <c r="B78" s="6"/>
      <c r="C78" s="54"/>
      <c r="D78" s="54"/>
    </row>
    <row r="79" spans="1:4" ht="14.25" customHeight="1">
      <c r="A79" s="48"/>
      <c r="B79" s="6"/>
      <c r="C79" s="54"/>
      <c r="D79" s="54"/>
    </row>
    <row r="80" spans="1:4" ht="14.25" customHeight="1">
      <c r="A80" s="48"/>
      <c r="B80" s="6"/>
      <c r="C80" s="54"/>
      <c r="D80" s="54"/>
    </row>
    <row r="81" spans="1:4" ht="14.25" customHeight="1">
      <c r="A81" s="48"/>
      <c r="B81" s="6"/>
      <c r="C81" s="54"/>
      <c r="D81" s="54"/>
    </row>
    <row r="82" spans="1:4" ht="14.25" customHeight="1">
      <c r="A82" s="48"/>
      <c r="B82" s="6"/>
      <c r="C82" s="54"/>
      <c r="D82" s="54"/>
    </row>
    <row r="83" spans="1:4" ht="14.25" customHeight="1">
      <c r="A83" s="48"/>
      <c r="B83" s="6"/>
      <c r="C83" s="54"/>
      <c r="D83" s="54"/>
    </row>
    <row r="84" spans="1:4" ht="14.25" customHeight="1">
      <c r="A84" s="48"/>
      <c r="B84" s="6"/>
      <c r="C84" s="54"/>
      <c r="D84" s="54"/>
    </row>
    <row r="85" spans="1:4" ht="14.25" customHeight="1">
      <c r="A85" s="48"/>
      <c r="B85" s="6"/>
      <c r="C85" s="54"/>
      <c r="D85" s="54"/>
    </row>
    <row r="86" spans="1:4" ht="14.25" customHeight="1">
      <c r="A86" s="48"/>
      <c r="B86" s="6"/>
      <c r="C86" s="54"/>
      <c r="D86" s="54"/>
    </row>
    <row r="87" spans="1:4" ht="14.25" customHeight="1">
      <c r="A87" s="48"/>
      <c r="B87" s="6"/>
      <c r="C87" s="54"/>
      <c r="D87" s="54"/>
    </row>
    <row r="88" spans="1:4" ht="14.25" customHeight="1">
      <c r="A88" s="48"/>
      <c r="B88" s="6"/>
      <c r="C88" s="54"/>
      <c r="D88" s="54"/>
    </row>
    <row r="89" spans="1:4" ht="14.25" customHeight="1">
      <c r="A89" s="48"/>
      <c r="B89" s="6"/>
      <c r="C89" s="54"/>
      <c r="D89" s="54"/>
    </row>
    <row r="90" spans="1:4" ht="14.25" customHeight="1">
      <c r="A90" s="48"/>
      <c r="B90" s="6"/>
      <c r="C90" s="54"/>
      <c r="D90" s="54"/>
    </row>
    <row r="91" spans="1:4" ht="14.25" customHeight="1">
      <c r="A91" s="48"/>
      <c r="B91" s="6"/>
      <c r="C91" s="54"/>
      <c r="D91" s="54"/>
    </row>
    <row r="92" spans="1:4" ht="14.25" customHeight="1">
      <c r="A92" s="48"/>
      <c r="B92" s="6"/>
      <c r="C92" s="54"/>
      <c r="D92" s="54"/>
    </row>
    <row r="93" spans="1:4" ht="14.25" customHeight="1">
      <c r="A93" s="48"/>
      <c r="B93" s="6"/>
      <c r="C93" s="54"/>
      <c r="D93" s="54"/>
    </row>
    <row r="94" spans="1:4" ht="14.25" customHeight="1">
      <c r="A94" s="48"/>
      <c r="B94" s="6"/>
      <c r="C94" s="54"/>
      <c r="D94" s="54"/>
    </row>
    <row r="95" spans="1:4" ht="14.25" customHeight="1">
      <c r="A95" s="48"/>
      <c r="B95" s="6"/>
      <c r="C95" s="54"/>
      <c r="D95" s="54"/>
    </row>
    <row r="96" spans="1:4" ht="14.25" customHeight="1">
      <c r="A96" s="48"/>
      <c r="B96" s="6"/>
      <c r="C96" s="54"/>
      <c r="D96" s="54"/>
    </row>
    <row r="97" spans="1:4" ht="14.25" customHeight="1">
      <c r="A97" s="48"/>
      <c r="B97" s="6"/>
      <c r="C97" s="54"/>
      <c r="D97" s="54"/>
    </row>
    <row r="98" spans="1:4" ht="14.25" customHeight="1">
      <c r="A98" s="48"/>
      <c r="B98" s="6"/>
      <c r="C98" s="54"/>
      <c r="D98" s="54"/>
    </row>
    <row r="99" spans="1:4" ht="14.25" customHeight="1">
      <c r="A99" s="48"/>
      <c r="B99" s="6"/>
      <c r="C99" s="54"/>
      <c r="D99" s="54"/>
    </row>
    <row r="100" spans="1:4" ht="14.25" customHeight="1">
      <c r="A100" s="48"/>
      <c r="B100" s="6"/>
      <c r="C100" s="54"/>
      <c r="D100" s="54"/>
    </row>
    <row r="101" spans="1:4" ht="14.25" customHeight="1">
      <c r="A101" s="48"/>
      <c r="B101" s="6"/>
      <c r="C101" s="54"/>
      <c r="D101" s="54"/>
    </row>
    <row r="102" spans="1:4" ht="14.25" customHeight="1">
      <c r="A102" s="48"/>
      <c r="B102" s="6"/>
      <c r="C102" s="54"/>
      <c r="D102" s="54"/>
    </row>
    <row r="103" spans="1:4" ht="14.25" customHeight="1">
      <c r="A103" s="48"/>
      <c r="B103" s="6"/>
      <c r="C103" s="54"/>
      <c r="D103" s="54"/>
    </row>
    <row r="104" spans="1:4" ht="14.25" customHeight="1">
      <c r="A104" s="48"/>
      <c r="B104" s="6"/>
      <c r="C104" s="54"/>
      <c r="D104" s="54"/>
    </row>
    <row r="105" spans="1:4" ht="14.25" customHeight="1">
      <c r="A105" s="48"/>
      <c r="B105" s="6"/>
      <c r="C105" s="54"/>
      <c r="D105" s="54"/>
    </row>
    <row r="106" spans="1:4" ht="14.25" customHeight="1">
      <c r="A106" s="48"/>
      <c r="B106" s="6"/>
      <c r="C106" s="54"/>
      <c r="D106" s="54"/>
    </row>
    <row r="107" spans="1:4" ht="14.25" customHeight="1">
      <c r="A107" s="48"/>
      <c r="B107" s="6"/>
      <c r="C107" s="54"/>
      <c r="D107" s="54"/>
    </row>
    <row r="108" spans="1:4" ht="14.25" customHeight="1">
      <c r="A108" s="48"/>
      <c r="B108" s="6"/>
      <c r="C108" s="54"/>
      <c r="D108" s="54"/>
    </row>
    <row r="109" spans="1:4" ht="14.25" customHeight="1">
      <c r="A109" s="48"/>
      <c r="B109" s="6"/>
      <c r="C109" s="54"/>
      <c r="D109" s="54"/>
    </row>
    <row r="110" spans="1:4" ht="14.25" customHeight="1">
      <c r="A110" s="48"/>
      <c r="B110" s="6"/>
      <c r="C110" s="54"/>
      <c r="D110" s="54"/>
    </row>
    <row r="111" spans="1:4" ht="14.25" customHeight="1">
      <c r="A111" s="48"/>
      <c r="B111" s="6"/>
      <c r="C111" s="54"/>
      <c r="D111" s="54"/>
    </row>
    <row r="112" spans="1:4" ht="14.25" customHeight="1">
      <c r="A112" s="48"/>
      <c r="B112" s="6"/>
      <c r="C112" s="54"/>
      <c r="D112" s="54"/>
    </row>
    <row r="113" spans="1:4" ht="14.25" customHeight="1">
      <c r="A113" s="48"/>
      <c r="B113" s="6"/>
      <c r="C113" s="54"/>
      <c r="D113" s="54"/>
    </row>
    <row r="114" spans="1:4" ht="14.25" customHeight="1">
      <c r="A114" s="48"/>
      <c r="B114" s="6"/>
      <c r="C114" s="54"/>
      <c r="D114" s="54"/>
    </row>
    <row r="115" spans="1:4" ht="14.25" customHeight="1">
      <c r="A115" s="48"/>
      <c r="B115" s="6"/>
      <c r="C115" s="54"/>
      <c r="D115" s="54"/>
    </row>
    <row r="116" spans="1:4" ht="14.25" customHeight="1">
      <c r="A116" s="48"/>
      <c r="B116" s="6"/>
      <c r="C116" s="54"/>
      <c r="D116" s="54"/>
    </row>
    <row r="117" spans="1:4" ht="14.25" customHeight="1">
      <c r="A117" s="48"/>
      <c r="B117" s="6"/>
      <c r="C117" s="54"/>
      <c r="D117" s="54"/>
    </row>
    <row r="118" spans="1:4" ht="14.25" customHeight="1">
      <c r="A118" s="48"/>
      <c r="B118" s="6"/>
      <c r="C118" s="54"/>
      <c r="D118" s="54"/>
    </row>
    <row r="119" spans="1:4" ht="14.25" customHeight="1">
      <c r="A119" s="48"/>
      <c r="B119" s="6"/>
      <c r="C119" s="54"/>
      <c r="D119" s="54"/>
    </row>
    <row r="120" spans="1:4" ht="14.25" customHeight="1">
      <c r="A120" s="48"/>
      <c r="B120" s="6"/>
      <c r="C120" s="54"/>
      <c r="D120" s="54"/>
    </row>
    <row r="121" spans="1:4" ht="14.25" customHeight="1">
      <c r="A121" s="48"/>
      <c r="B121" s="6"/>
      <c r="C121" s="54"/>
      <c r="D121" s="54"/>
    </row>
    <row r="122" spans="1:4" ht="14.25" customHeight="1">
      <c r="A122" s="48"/>
      <c r="B122" s="6"/>
      <c r="C122" s="54"/>
      <c r="D122" s="54"/>
    </row>
    <row r="123" spans="1:4" ht="14.25" customHeight="1">
      <c r="A123" s="48"/>
      <c r="B123" s="6"/>
      <c r="C123" s="54"/>
      <c r="D123" s="54"/>
    </row>
    <row r="124" spans="1:4" ht="14.25" customHeight="1">
      <c r="A124" s="48"/>
      <c r="B124" s="6"/>
      <c r="C124" s="54"/>
      <c r="D124" s="54"/>
    </row>
    <row r="125" spans="1:4" ht="14.25" customHeight="1">
      <c r="A125" s="48"/>
      <c r="B125" s="6"/>
      <c r="C125" s="54"/>
      <c r="D125" s="54"/>
    </row>
    <row r="126" spans="1:4" ht="14.25" customHeight="1">
      <c r="A126" s="48"/>
      <c r="B126" s="6"/>
      <c r="C126" s="54"/>
      <c r="D126" s="54"/>
    </row>
    <row r="127" spans="1:4" ht="14.25" customHeight="1">
      <c r="A127" s="48"/>
      <c r="B127" s="6"/>
      <c r="C127" s="54"/>
      <c r="D127" s="54"/>
    </row>
    <row r="128" spans="1:4" ht="14.25" customHeight="1">
      <c r="A128" s="48"/>
      <c r="B128" s="6"/>
      <c r="C128" s="54"/>
      <c r="D128" s="54"/>
    </row>
    <row r="129" spans="1:4" ht="14.25" customHeight="1">
      <c r="A129" s="48"/>
      <c r="B129" s="6"/>
      <c r="C129" s="54"/>
      <c r="D129" s="54"/>
    </row>
    <row r="130" spans="1:4" ht="14.25" customHeight="1">
      <c r="A130" s="48"/>
      <c r="B130" s="6"/>
      <c r="C130" s="54"/>
      <c r="D130" s="54"/>
    </row>
    <row r="131" spans="1:4" ht="14.25" customHeight="1">
      <c r="A131" s="48"/>
      <c r="B131" s="6"/>
      <c r="C131" s="54"/>
      <c r="D131" s="54"/>
    </row>
    <row r="132" spans="1:4" ht="14.25" customHeight="1">
      <c r="A132" s="48"/>
      <c r="B132" s="6"/>
      <c r="C132" s="54"/>
      <c r="D132" s="54"/>
    </row>
    <row r="133" spans="1:4" ht="14.25" customHeight="1">
      <c r="A133" s="48"/>
      <c r="B133" s="6"/>
      <c r="C133" s="54"/>
      <c r="D133" s="54"/>
    </row>
    <row r="134" spans="1:4" ht="14.25" customHeight="1">
      <c r="A134" s="48"/>
      <c r="B134" s="6"/>
      <c r="C134" s="54"/>
      <c r="D134" s="54"/>
    </row>
    <row r="135" spans="1:4" ht="14.25" customHeight="1">
      <c r="A135" s="48"/>
      <c r="B135" s="6"/>
      <c r="C135" s="54"/>
      <c r="D135" s="54"/>
    </row>
    <row r="136" spans="1:4" ht="14.25" customHeight="1">
      <c r="A136" s="48"/>
      <c r="B136" s="6"/>
      <c r="C136" s="54"/>
      <c r="D136" s="54"/>
    </row>
    <row r="137" spans="1:4" ht="14.25" customHeight="1">
      <c r="A137" s="48"/>
      <c r="B137" s="6"/>
      <c r="C137" s="54"/>
      <c r="D137" s="54"/>
    </row>
    <row r="138" spans="1:4" ht="14.25" customHeight="1">
      <c r="A138" s="48"/>
      <c r="B138" s="6"/>
      <c r="C138" s="54"/>
      <c r="D138" s="54"/>
    </row>
    <row r="139" spans="1:4" ht="14.25" customHeight="1">
      <c r="A139" s="48"/>
      <c r="B139" s="6"/>
      <c r="C139" s="54"/>
      <c r="D139" s="54"/>
    </row>
    <row r="140" spans="1:4" ht="14.25" customHeight="1">
      <c r="A140" s="48"/>
      <c r="B140" s="6"/>
      <c r="C140" s="54"/>
      <c r="D140" s="54"/>
    </row>
    <row r="141" spans="1:4" ht="14.25" customHeight="1">
      <c r="A141" s="48"/>
      <c r="B141" s="6"/>
      <c r="C141" s="54"/>
      <c r="D141" s="54"/>
    </row>
    <row r="142" spans="1:4" ht="14.25" customHeight="1">
      <c r="A142" s="48"/>
      <c r="B142" s="6"/>
      <c r="C142" s="54"/>
      <c r="D142" s="54"/>
    </row>
    <row r="143" spans="1:4" ht="14.25" customHeight="1">
      <c r="A143" s="48"/>
      <c r="B143" s="6"/>
      <c r="C143" s="54"/>
      <c r="D143" s="54"/>
    </row>
    <row r="144" spans="1:4" ht="14.25" customHeight="1">
      <c r="A144" s="48"/>
      <c r="B144" s="6"/>
      <c r="C144" s="54"/>
      <c r="D144" s="54"/>
    </row>
    <row r="145" spans="1:4" ht="14.25" customHeight="1">
      <c r="A145" s="48"/>
      <c r="B145" s="6"/>
      <c r="C145" s="54"/>
      <c r="D145" s="54"/>
    </row>
    <row r="146" spans="1:4" ht="14.25" customHeight="1">
      <c r="A146" s="48"/>
      <c r="B146" s="6"/>
      <c r="C146" s="54"/>
      <c r="D146" s="54"/>
    </row>
    <row r="147" spans="1:4" ht="14.25" customHeight="1">
      <c r="A147" s="48"/>
      <c r="B147" s="6"/>
      <c r="C147" s="54"/>
      <c r="D147" s="54"/>
    </row>
    <row r="148" spans="1:4" ht="14.25" customHeight="1">
      <c r="A148" s="48"/>
      <c r="B148" s="6"/>
      <c r="C148" s="54"/>
      <c r="D148" s="54"/>
    </row>
    <row r="149" spans="1:4" ht="14.25" customHeight="1">
      <c r="A149" s="48"/>
      <c r="B149" s="6"/>
      <c r="C149" s="54"/>
      <c r="D149" s="54"/>
    </row>
    <row r="150" spans="1:4" ht="14.25" customHeight="1">
      <c r="A150" s="48"/>
      <c r="B150" s="6"/>
      <c r="C150" s="54"/>
      <c r="D150" s="54"/>
    </row>
    <row r="151" spans="1:4" ht="14.25" customHeight="1">
      <c r="A151" s="48"/>
      <c r="B151" s="6"/>
      <c r="C151" s="54"/>
      <c r="D151" s="54"/>
    </row>
    <row r="152" spans="1:4" ht="14.25" customHeight="1">
      <c r="A152" s="48"/>
      <c r="B152" s="6"/>
      <c r="C152" s="54"/>
      <c r="D152" s="54"/>
    </row>
    <row r="153" spans="1:4" ht="14.25" customHeight="1">
      <c r="A153" s="48"/>
      <c r="B153" s="6"/>
      <c r="C153" s="54"/>
      <c r="D153" s="54"/>
    </row>
    <row r="154" spans="1:4" ht="14.25" customHeight="1">
      <c r="A154" s="48"/>
      <c r="B154" s="6"/>
      <c r="C154" s="54"/>
      <c r="D154" s="54"/>
    </row>
    <row r="155" spans="1:4" ht="14.25" customHeight="1">
      <c r="A155" s="48"/>
      <c r="B155" s="6"/>
      <c r="C155" s="54"/>
      <c r="D155" s="54"/>
    </row>
    <row r="156" spans="1:4" ht="14.25" customHeight="1">
      <c r="A156" s="48"/>
      <c r="B156" s="6"/>
      <c r="C156" s="54"/>
      <c r="D156" s="54"/>
    </row>
    <row r="157" spans="1:4" ht="14.25" customHeight="1">
      <c r="A157" s="48"/>
      <c r="B157" s="6"/>
      <c r="C157" s="54"/>
      <c r="D157" s="54"/>
    </row>
    <row r="158" spans="1:4" ht="14.25" customHeight="1">
      <c r="A158" s="48"/>
      <c r="B158" s="6"/>
      <c r="C158" s="54"/>
      <c r="D158" s="54"/>
    </row>
    <row r="159" spans="1:4" ht="14.25" customHeight="1">
      <c r="A159" s="48"/>
      <c r="B159" s="6"/>
      <c r="C159" s="54"/>
      <c r="D159" s="54"/>
    </row>
    <row r="160" spans="1:4" ht="14.25" customHeight="1">
      <c r="A160" s="48"/>
      <c r="B160" s="6"/>
      <c r="C160" s="54"/>
      <c r="D160" s="54"/>
    </row>
    <row r="161" spans="1:4" ht="14.25" customHeight="1">
      <c r="A161" s="48"/>
      <c r="B161" s="6"/>
      <c r="C161" s="54"/>
      <c r="D161" s="54"/>
    </row>
    <row r="162" spans="1:4" ht="14.25" customHeight="1">
      <c r="A162" s="48"/>
      <c r="B162" s="6"/>
      <c r="C162" s="54"/>
      <c r="D162" s="54"/>
    </row>
    <row r="163" spans="1:4" ht="14.25" customHeight="1">
      <c r="A163" s="48"/>
      <c r="B163" s="6"/>
      <c r="C163" s="54"/>
      <c r="D163" s="54"/>
    </row>
    <row r="164" spans="1:4" ht="14.25" customHeight="1">
      <c r="A164" s="48"/>
      <c r="B164" s="6"/>
      <c r="C164" s="54"/>
      <c r="D164" s="54"/>
    </row>
    <row r="165" spans="1:4" ht="14.25" customHeight="1">
      <c r="A165" s="48"/>
      <c r="B165" s="6"/>
      <c r="C165" s="54"/>
      <c r="D165" s="54"/>
    </row>
    <row r="166" spans="1:4" ht="14.25" customHeight="1">
      <c r="A166" s="48"/>
      <c r="B166" s="6"/>
      <c r="C166" s="54"/>
      <c r="D166" s="54"/>
    </row>
    <row r="167" spans="1:4" ht="14.25" customHeight="1">
      <c r="A167" s="48"/>
      <c r="B167" s="6"/>
      <c r="C167" s="54"/>
      <c r="D167" s="54"/>
    </row>
    <row r="168" spans="1:4" ht="14.25" customHeight="1">
      <c r="A168" s="48"/>
      <c r="B168" s="6"/>
      <c r="C168" s="54"/>
      <c r="D168" s="54"/>
    </row>
    <row r="169" spans="1:4" ht="14.25" customHeight="1">
      <c r="A169" s="48"/>
      <c r="B169" s="6"/>
      <c r="C169" s="54"/>
      <c r="D169" s="54"/>
    </row>
    <row r="170" spans="1:4" ht="14.25" customHeight="1">
      <c r="A170" s="48"/>
      <c r="B170" s="6"/>
      <c r="C170" s="54"/>
      <c r="D170" s="54"/>
    </row>
    <row r="171" spans="1:4" ht="14.25" customHeight="1">
      <c r="A171" s="48"/>
      <c r="B171" s="6"/>
      <c r="C171" s="54"/>
      <c r="D171" s="54"/>
    </row>
    <row r="172" spans="1:4" ht="14.25" customHeight="1">
      <c r="A172" s="48"/>
      <c r="B172" s="6"/>
      <c r="C172" s="54"/>
      <c r="D172" s="54"/>
    </row>
    <row r="173" spans="1:4" ht="14.25" customHeight="1">
      <c r="A173" s="48"/>
      <c r="B173" s="6"/>
      <c r="C173" s="54"/>
      <c r="D173" s="54"/>
    </row>
    <row r="174" spans="1:4" ht="14.25" customHeight="1">
      <c r="A174" s="48"/>
      <c r="B174" s="6"/>
      <c r="C174" s="54"/>
      <c r="D174" s="54"/>
    </row>
    <row r="175" spans="1:4" ht="14.25" customHeight="1">
      <c r="A175" s="48"/>
      <c r="B175" s="6"/>
      <c r="C175" s="54"/>
      <c r="D175" s="54"/>
    </row>
    <row r="176" spans="1:4" ht="14.25" customHeight="1">
      <c r="A176" s="48"/>
      <c r="B176" s="6"/>
      <c r="C176" s="54"/>
      <c r="D176" s="54"/>
    </row>
    <row r="177" spans="1:4" ht="14.25" customHeight="1">
      <c r="A177" s="48"/>
      <c r="B177" s="6"/>
      <c r="C177" s="54"/>
      <c r="D177" s="54"/>
    </row>
    <row r="178" spans="1:4" ht="14.25" customHeight="1">
      <c r="A178" s="48"/>
      <c r="B178" s="6"/>
      <c r="C178" s="54"/>
      <c r="D178" s="54"/>
    </row>
    <row r="179" spans="1:4" ht="14.25" customHeight="1">
      <c r="A179" s="48"/>
      <c r="B179" s="6"/>
      <c r="C179" s="54"/>
      <c r="D179" s="54"/>
    </row>
    <row r="180" spans="1:4" ht="14.25" customHeight="1">
      <c r="A180" s="48"/>
      <c r="B180" s="6"/>
      <c r="C180" s="54"/>
      <c r="D180" s="54"/>
    </row>
    <row r="181" spans="1:4" ht="14.25" customHeight="1">
      <c r="A181" s="48"/>
      <c r="B181" s="6"/>
      <c r="C181" s="54"/>
      <c r="D181" s="54"/>
    </row>
    <row r="182" spans="1:4" ht="14.25" customHeight="1">
      <c r="A182" s="48"/>
      <c r="B182" s="6"/>
      <c r="C182" s="54"/>
      <c r="D182" s="54"/>
    </row>
    <row r="183" spans="1:4" ht="14.25" customHeight="1">
      <c r="A183" s="48"/>
      <c r="B183" s="6"/>
      <c r="C183" s="54"/>
      <c r="D183" s="54"/>
    </row>
    <row r="184" spans="1:4" ht="14.25" customHeight="1">
      <c r="A184" s="48"/>
      <c r="B184" s="6"/>
      <c r="C184" s="54"/>
      <c r="D184" s="54"/>
    </row>
    <row r="185" spans="1:4" ht="14.25" customHeight="1">
      <c r="A185" s="48"/>
      <c r="B185" s="6"/>
      <c r="C185" s="54"/>
      <c r="D185" s="54"/>
    </row>
    <row r="186" spans="1:4" ht="14.25" customHeight="1">
      <c r="A186" s="48"/>
      <c r="B186" s="6"/>
      <c r="C186" s="54"/>
      <c r="D186" s="54"/>
    </row>
    <row r="187" spans="1:4" ht="14.25" customHeight="1">
      <c r="A187" s="48"/>
      <c r="B187" s="6"/>
      <c r="C187" s="54"/>
      <c r="D187" s="54"/>
    </row>
    <row r="188" spans="1:4" ht="14.25" customHeight="1">
      <c r="A188" s="48"/>
      <c r="B188" s="6"/>
      <c r="C188" s="54"/>
      <c r="D188" s="54"/>
    </row>
    <row r="189" spans="1:4" ht="14.25" customHeight="1">
      <c r="A189" s="48"/>
      <c r="B189" s="6"/>
      <c r="C189" s="54"/>
      <c r="D189" s="54"/>
    </row>
    <row r="190" spans="1:4" ht="14.25" customHeight="1">
      <c r="A190" s="48"/>
      <c r="B190" s="6"/>
      <c r="C190" s="54"/>
      <c r="D190" s="54"/>
    </row>
    <row r="191" spans="1:4" ht="14.25" customHeight="1">
      <c r="A191" s="48"/>
      <c r="B191" s="6"/>
      <c r="C191" s="54"/>
      <c r="D191" s="54"/>
    </row>
    <row r="192" spans="1:4" ht="14.25" customHeight="1">
      <c r="A192" s="48"/>
      <c r="B192" s="6"/>
      <c r="C192" s="54"/>
      <c r="D192" s="54"/>
    </row>
    <row r="193" spans="1:4" ht="14.25" customHeight="1">
      <c r="A193" s="48"/>
      <c r="B193" s="6"/>
      <c r="C193" s="54"/>
      <c r="D193" s="54"/>
    </row>
    <row r="194" spans="1:4" ht="14.25" customHeight="1">
      <c r="A194" s="48"/>
      <c r="B194" s="6"/>
      <c r="C194" s="54"/>
      <c r="D194" s="54"/>
    </row>
    <row r="195" spans="1:4" ht="14.25" customHeight="1">
      <c r="A195" s="48"/>
      <c r="B195" s="6"/>
      <c r="C195" s="54"/>
      <c r="D195" s="54"/>
    </row>
    <row r="196" spans="1:4" ht="14.25" customHeight="1">
      <c r="A196" s="48"/>
      <c r="B196" s="6"/>
      <c r="C196" s="54"/>
      <c r="D196" s="54"/>
    </row>
    <row r="197" spans="1:4" ht="14.25" customHeight="1">
      <c r="A197" s="48"/>
      <c r="B197" s="6"/>
      <c r="C197" s="54"/>
      <c r="D197" s="54"/>
    </row>
    <row r="198" spans="1:4" ht="14.25" customHeight="1">
      <c r="A198" s="48"/>
      <c r="B198" s="6"/>
      <c r="C198" s="54"/>
      <c r="D198" s="54"/>
    </row>
    <row r="199" spans="1:4" ht="14.25" customHeight="1">
      <c r="A199" s="48"/>
      <c r="B199" s="6"/>
      <c r="C199" s="54"/>
      <c r="D199" s="54"/>
    </row>
    <row r="200" spans="1:4" ht="14.25" customHeight="1">
      <c r="A200" s="48"/>
      <c r="B200" s="6"/>
      <c r="C200" s="54"/>
      <c r="D200" s="54"/>
    </row>
    <row r="201" spans="1:4" ht="14.25" customHeight="1">
      <c r="A201" s="48"/>
      <c r="B201" s="6"/>
      <c r="C201" s="54"/>
      <c r="D201" s="54"/>
    </row>
    <row r="202" spans="1:4" ht="14.25" customHeight="1">
      <c r="A202" s="48"/>
      <c r="B202" s="6"/>
      <c r="C202" s="54"/>
      <c r="D202" s="54"/>
    </row>
    <row r="203" spans="1:4" ht="14.25" customHeight="1">
      <c r="A203" s="48"/>
      <c r="B203" s="6"/>
      <c r="C203" s="54"/>
      <c r="D203" s="54"/>
    </row>
    <row r="204" spans="1:4" ht="14.25" customHeight="1">
      <c r="A204" s="48"/>
      <c r="B204" s="6"/>
      <c r="C204" s="54"/>
      <c r="D204" s="54"/>
    </row>
    <row r="205" spans="1:4" ht="14.25" customHeight="1">
      <c r="A205" s="48"/>
      <c r="B205" s="6"/>
      <c r="C205" s="54"/>
      <c r="D205" s="54"/>
    </row>
    <row r="206" spans="1:4" ht="14.25" customHeight="1">
      <c r="A206" s="48"/>
      <c r="B206" s="6"/>
      <c r="C206" s="54"/>
      <c r="D206" s="54"/>
    </row>
    <row r="207" spans="1:4" ht="14.25" customHeight="1">
      <c r="A207" s="48"/>
      <c r="B207" s="6"/>
      <c r="C207" s="54"/>
      <c r="D207" s="54"/>
    </row>
    <row r="208" spans="1:4" ht="14.25" customHeight="1">
      <c r="A208" s="48"/>
      <c r="B208" s="6"/>
      <c r="C208" s="54"/>
      <c r="D208" s="54"/>
    </row>
    <row r="209" spans="1:4" ht="14.25" customHeight="1">
      <c r="A209" s="48"/>
      <c r="B209" s="6"/>
      <c r="C209" s="54"/>
      <c r="D209" s="54"/>
    </row>
    <row r="210" spans="1:4" ht="14.25" customHeight="1">
      <c r="A210" s="48"/>
      <c r="B210" s="6"/>
      <c r="C210" s="54"/>
      <c r="D210" s="54"/>
    </row>
    <row r="211" spans="1:4" ht="14.25" customHeight="1">
      <c r="A211" s="48"/>
      <c r="B211" s="6"/>
      <c r="C211" s="54"/>
      <c r="D211" s="54"/>
    </row>
    <row r="212" spans="1:4" ht="14.25" customHeight="1">
      <c r="A212" s="48"/>
      <c r="B212" s="6"/>
      <c r="C212" s="54"/>
      <c r="D212" s="54"/>
    </row>
    <row r="213" spans="1:4" ht="14.25" customHeight="1">
      <c r="A213" s="48"/>
      <c r="B213" s="6"/>
      <c r="C213" s="54"/>
      <c r="D213" s="54"/>
    </row>
    <row r="214" spans="1:4" ht="14.25" customHeight="1">
      <c r="A214" s="48"/>
      <c r="B214" s="6"/>
      <c r="C214" s="54"/>
      <c r="D214" s="54"/>
    </row>
    <row r="215" spans="1:4" ht="14.25" customHeight="1">
      <c r="A215" s="48"/>
      <c r="B215" s="6"/>
      <c r="C215" s="54"/>
      <c r="D215" s="54"/>
    </row>
    <row r="216" spans="1:4" ht="14.25" customHeight="1">
      <c r="A216" s="48"/>
      <c r="B216" s="6"/>
      <c r="C216" s="54"/>
      <c r="D216" s="54"/>
    </row>
    <row r="217" spans="1:4" ht="14.25" customHeight="1">
      <c r="A217" s="48"/>
      <c r="B217" s="6"/>
      <c r="C217" s="54"/>
      <c r="D217" s="54"/>
    </row>
    <row r="218" spans="1:4" ht="14.25" customHeight="1">
      <c r="A218" s="48"/>
      <c r="B218" s="6"/>
      <c r="C218" s="54"/>
      <c r="D218" s="54"/>
    </row>
    <row r="219" spans="1:4" ht="14.25" customHeight="1">
      <c r="A219" s="48"/>
      <c r="B219" s="6"/>
      <c r="C219" s="54"/>
      <c r="D219" s="54"/>
    </row>
    <row r="220" spans="1:4" ht="14.25" customHeight="1">
      <c r="A220" s="48"/>
      <c r="B220" s="6"/>
      <c r="C220" s="54"/>
      <c r="D220" s="54"/>
    </row>
    <row r="221" spans="1:4" ht="14.25" customHeight="1">
      <c r="A221" s="48"/>
      <c r="B221" s="6"/>
      <c r="C221" s="54"/>
      <c r="D221" s="54"/>
    </row>
    <row r="222" spans="1:4" ht="14.25" customHeight="1">
      <c r="A222" s="48"/>
      <c r="B222" s="6"/>
      <c r="C222" s="54"/>
      <c r="D222" s="54"/>
    </row>
    <row r="223" spans="1:4" ht="14.25" customHeight="1">
      <c r="A223" s="48"/>
      <c r="B223" s="6"/>
      <c r="C223" s="54"/>
      <c r="D223" s="54"/>
    </row>
    <row r="224" spans="1:4" ht="14.25" customHeight="1">
      <c r="A224" s="48"/>
      <c r="B224" s="6"/>
      <c r="C224" s="54"/>
      <c r="D224" s="54"/>
    </row>
    <row r="225" spans="1:4" ht="14.25" customHeight="1">
      <c r="A225" s="48"/>
      <c r="B225" s="6"/>
      <c r="C225" s="54"/>
      <c r="D225" s="54"/>
    </row>
    <row r="226" spans="1:4" ht="14.25" customHeight="1">
      <c r="A226" s="48"/>
      <c r="B226" s="6"/>
      <c r="C226" s="54"/>
      <c r="D226" s="54"/>
    </row>
    <row r="227" spans="1:4" ht="14.25" customHeight="1">
      <c r="A227" s="48"/>
      <c r="B227" s="6"/>
      <c r="C227" s="54"/>
      <c r="D227" s="54"/>
    </row>
    <row r="228" spans="1:4" ht="14.25" customHeight="1">
      <c r="A228" s="48"/>
      <c r="B228" s="6"/>
      <c r="C228" s="54"/>
      <c r="D228" s="54"/>
    </row>
    <row r="229" spans="1:4" ht="14.25" customHeight="1">
      <c r="A229" s="48"/>
      <c r="B229" s="6"/>
      <c r="C229" s="54"/>
      <c r="D229" s="54"/>
    </row>
    <row r="230" spans="1:4" ht="14.25" customHeight="1">
      <c r="A230" s="48"/>
      <c r="B230" s="6"/>
      <c r="C230" s="54"/>
      <c r="D230" s="54"/>
    </row>
    <row r="231" spans="1:4" ht="14.25" customHeight="1">
      <c r="A231" s="48"/>
      <c r="B231" s="6"/>
      <c r="C231" s="54"/>
      <c r="D231" s="54"/>
    </row>
    <row r="232" spans="1:4" ht="14.25" customHeight="1">
      <c r="A232" s="48"/>
      <c r="B232" s="6"/>
      <c r="C232" s="54"/>
      <c r="D232" s="54"/>
    </row>
    <row r="233" spans="1:4" ht="14.25" customHeight="1">
      <c r="A233" s="48"/>
      <c r="B233" s="6"/>
      <c r="C233" s="54"/>
      <c r="D233" s="54"/>
    </row>
    <row r="234" spans="1:4" ht="14.25" customHeight="1">
      <c r="A234" s="48"/>
      <c r="B234" s="6"/>
      <c r="C234" s="54"/>
      <c r="D234" s="54"/>
    </row>
    <row r="235" spans="1:4" ht="14.25" customHeight="1">
      <c r="A235" s="48"/>
      <c r="B235" s="6"/>
      <c r="C235" s="54"/>
      <c r="D235" s="54"/>
    </row>
    <row r="236" spans="1:4" ht="14.25" customHeight="1">
      <c r="A236" s="48"/>
      <c r="B236" s="6"/>
      <c r="C236" s="54"/>
      <c r="D236" s="54"/>
    </row>
    <row r="237" spans="1:4" ht="14.25" customHeight="1">
      <c r="A237" s="48"/>
      <c r="B237" s="6"/>
      <c r="C237" s="54"/>
      <c r="D237" s="54"/>
    </row>
    <row r="238" spans="1:4" ht="14.25" customHeight="1">
      <c r="A238" s="48"/>
      <c r="B238" s="6"/>
      <c r="C238" s="54"/>
      <c r="D238" s="54"/>
    </row>
    <row r="239" spans="1:4" ht="14.25" customHeight="1">
      <c r="A239" s="48"/>
      <c r="B239" s="6"/>
      <c r="C239" s="54"/>
      <c r="D239" s="54"/>
    </row>
    <row r="240" spans="1:4" ht="14.25" customHeight="1">
      <c r="A240" s="48"/>
      <c r="B240" s="6"/>
      <c r="C240" s="54"/>
      <c r="D240" s="54"/>
    </row>
    <row r="241" spans="1:4" ht="14.25" customHeight="1">
      <c r="A241" s="48"/>
      <c r="B241" s="6"/>
      <c r="C241" s="54"/>
      <c r="D241" s="54"/>
    </row>
    <row r="242" spans="1:4" ht="14.25" customHeight="1">
      <c r="A242" s="48"/>
      <c r="B242" s="6"/>
      <c r="C242" s="54"/>
      <c r="D242" s="54"/>
    </row>
    <row r="243" spans="1:4" ht="14.25" customHeight="1">
      <c r="A243" s="48"/>
      <c r="B243" s="6"/>
      <c r="C243" s="54"/>
      <c r="D243" s="54"/>
    </row>
    <row r="244" spans="1:4" ht="14.25" customHeight="1">
      <c r="A244" s="48"/>
      <c r="B244" s="6"/>
      <c r="C244" s="54"/>
      <c r="D244" s="54"/>
    </row>
    <row r="245" spans="1:4" ht="14.25" customHeight="1">
      <c r="A245" s="48"/>
      <c r="B245" s="6"/>
      <c r="C245" s="54"/>
      <c r="D245" s="54"/>
    </row>
    <row r="246" spans="1:4" ht="14.25" customHeight="1">
      <c r="A246" s="48"/>
      <c r="B246" s="6"/>
      <c r="C246" s="54"/>
      <c r="D246" s="54"/>
    </row>
    <row r="247" spans="1:4" ht="14.25" customHeight="1">
      <c r="A247" s="48"/>
      <c r="B247" s="6"/>
      <c r="C247" s="54"/>
      <c r="D247" s="54"/>
    </row>
    <row r="248" spans="1:4" ht="14.25" customHeight="1">
      <c r="A248" s="48"/>
      <c r="B248" s="6"/>
      <c r="C248" s="54"/>
      <c r="D248" s="54"/>
    </row>
    <row r="249" spans="1:4" ht="14.25" customHeight="1">
      <c r="A249" s="48"/>
      <c r="B249" s="6"/>
      <c r="C249" s="54"/>
      <c r="D249" s="54"/>
    </row>
    <row r="250" spans="1:4" ht="14.25" customHeight="1">
      <c r="A250" s="48"/>
      <c r="B250" s="6"/>
      <c r="C250" s="54"/>
      <c r="D250" s="54"/>
    </row>
    <row r="251" spans="1:4" ht="14.25" customHeight="1">
      <c r="A251" s="48"/>
      <c r="B251" s="6"/>
      <c r="C251" s="54"/>
      <c r="D251" s="54"/>
    </row>
    <row r="252" spans="1:4" ht="14.25" customHeight="1">
      <c r="A252" s="48"/>
      <c r="B252" s="6"/>
      <c r="C252" s="54"/>
      <c r="D252" s="54"/>
    </row>
    <row r="253" spans="1:4" ht="14.25" customHeight="1">
      <c r="A253" s="48"/>
      <c r="B253" s="6"/>
      <c r="C253" s="54"/>
      <c r="D253" s="54"/>
    </row>
    <row r="254" spans="1:4" ht="14.25" customHeight="1">
      <c r="A254" s="48"/>
      <c r="B254" s="6"/>
      <c r="C254" s="54"/>
      <c r="D254" s="54"/>
    </row>
    <row r="255" spans="1:4" ht="14.25" customHeight="1">
      <c r="A255" s="48"/>
      <c r="B255" s="6"/>
      <c r="C255" s="54"/>
      <c r="D255" s="54"/>
    </row>
    <row r="256" spans="1:4" ht="14.25" customHeight="1">
      <c r="A256" s="48"/>
      <c r="B256" s="6"/>
      <c r="C256" s="54"/>
      <c r="D256" s="54"/>
    </row>
    <row r="257" spans="1:4" ht="14.25" customHeight="1">
      <c r="A257" s="48"/>
      <c r="B257" s="6"/>
      <c r="C257" s="54"/>
      <c r="D257" s="54"/>
    </row>
    <row r="258" spans="1:4" ht="14.25" customHeight="1">
      <c r="A258" s="48"/>
      <c r="B258" s="6"/>
      <c r="C258" s="54"/>
      <c r="D258" s="54"/>
    </row>
    <row r="259" spans="1:4" ht="14.25" customHeight="1">
      <c r="A259" s="48"/>
      <c r="B259" s="6"/>
      <c r="C259" s="54"/>
      <c r="D259" s="54"/>
    </row>
    <row r="260" spans="1:4" ht="14.25" customHeight="1">
      <c r="A260" s="48"/>
      <c r="B260" s="6"/>
      <c r="C260" s="54"/>
      <c r="D260" s="54"/>
    </row>
    <row r="261" spans="1:4" ht="14.25" customHeight="1">
      <c r="A261" s="48"/>
      <c r="B261" s="6"/>
      <c r="C261" s="54"/>
      <c r="D261" s="54"/>
    </row>
    <row r="262" spans="1:4" ht="14.25" customHeight="1">
      <c r="A262" s="48"/>
      <c r="B262" s="6"/>
      <c r="C262" s="54"/>
      <c r="D262" s="54"/>
    </row>
    <row r="263" spans="1:4" ht="14.25" customHeight="1">
      <c r="A263" s="48"/>
      <c r="B263" s="6"/>
      <c r="C263" s="54"/>
      <c r="D263" s="54"/>
    </row>
    <row r="264" spans="1:4" ht="14.25" customHeight="1">
      <c r="A264" s="48"/>
      <c r="B264" s="6"/>
      <c r="C264" s="54"/>
      <c r="D264" s="54"/>
    </row>
    <row r="265" spans="1:4" ht="14.25" customHeight="1">
      <c r="A265" s="48"/>
      <c r="B265" s="6"/>
      <c r="C265" s="54"/>
      <c r="D265" s="54"/>
    </row>
    <row r="266" spans="1:4" ht="14.25" customHeight="1">
      <c r="A266" s="48"/>
      <c r="B266" s="6"/>
      <c r="C266" s="54"/>
      <c r="D266" s="54"/>
    </row>
    <row r="267" spans="1:4" ht="14.25" customHeight="1">
      <c r="A267" s="48"/>
      <c r="B267" s="6"/>
      <c r="C267" s="54"/>
      <c r="D267" s="54"/>
    </row>
    <row r="268" spans="1:4" ht="14.25" customHeight="1">
      <c r="A268" s="48"/>
      <c r="B268" s="6"/>
      <c r="C268" s="54"/>
      <c r="D268" s="54"/>
    </row>
    <row r="269" spans="1:4" ht="14.25" customHeight="1">
      <c r="A269" s="48"/>
      <c r="B269" s="6"/>
      <c r="C269" s="54"/>
      <c r="D269" s="54"/>
    </row>
    <row r="270" spans="1:4" ht="14.25" customHeight="1">
      <c r="A270" s="48"/>
      <c r="B270" s="6"/>
      <c r="C270" s="54"/>
      <c r="D270" s="54"/>
    </row>
    <row r="271" spans="1:4" ht="14.25" customHeight="1">
      <c r="A271" s="48"/>
      <c r="B271" s="6"/>
      <c r="C271" s="54"/>
      <c r="D271" s="54"/>
    </row>
    <row r="272" spans="1:4" ht="14.25" customHeight="1">
      <c r="A272" s="48"/>
      <c r="B272" s="6"/>
      <c r="C272" s="54"/>
      <c r="D272" s="54"/>
    </row>
    <row r="273" spans="1:4" ht="14.25" customHeight="1">
      <c r="A273" s="48"/>
      <c r="B273" s="6"/>
      <c r="C273" s="54"/>
      <c r="D273" s="54"/>
    </row>
    <row r="274" spans="1:4" ht="14.25" customHeight="1">
      <c r="A274" s="48"/>
      <c r="B274" s="6"/>
      <c r="C274" s="54"/>
      <c r="D274" s="54"/>
    </row>
    <row r="275" spans="1:4" ht="14.25" customHeight="1">
      <c r="A275" s="48"/>
      <c r="B275" s="6"/>
      <c r="C275" s="54"/>
      <c r="D275" s="54"/>
    </row>
    <row r="276" spans="1:4" ht="14.25" customHeight="1">
      <c r="A276" s="48"/>
      <c r="B276" s="6"/>
      <c r="C276" s="54"/>
      <c r="D276" s="54"/>
    </row>
    <row r="277" spans="1:4" ht="14.25" customHeight="1">
      <c r="A277" s="48"/>
      <c r="B277" s="6"/>
      <c r="C277" s="54"/>
      <c r="D277" s="54"/>
    </row>
    <row r="278" spans="1:4" ht="14.25" customHeight="1">
      <c r="A278" s="48"/>
      <c r="B278" s="6"/>
      <c r="C278" s="54"/>
      <c r="D278" s="54"/>
    </row>
    <row r="279" spans="1:4" ht="14.25" customHeight="1">
      <c r="A279" s="48"/>
      <c r="B279" s="6"/>
      <c r="C279" s="54"/>
      <c r="D279" s="54"/>
    </row>
    <row r="280" spans="1:4" ht="14.25" customHeight="1">
      <c r="A280" s="48"/>
      <c r="B280" s="6"/>
      <c r="C280" s="54"/>
      <c r="D280" s="54"/>
    </row>
    <row r="281" spans="1:4" ht="14.25" customHeight="1">
      <c r="A281" s="48"/>
      <c r="B281" s="6"/>
      <c r="C281" s="54"/>
      <c r="D281" s="54"/>
    </row>
    <row r="282" spans="1:4" ht="14.25" customHeight="1">
      <c r="A282" s="48"/>
      <c r="B282" s="6"/>
      <c r="C282" s="54"/>
      <c r="D282" s="54"/>
    </row>
    <row r="283" spans="1:4" ht="14.25" customHeight="1">
      <c r="A283" s="48"/>
      <c r="B283" s="6"/>
      <c r="C283" s="54"/>
      <c r="D283" s="54"/>
    </row>
    <row r="284" spans="1:4" ht="14.25" customHeight="1">
      <c r="A284" s="48"/>
      <c r="B284" s="6"/>
      <c r="C284" s="54"/>
      <c r="D284" s="54"/>
    </row>
    <row r="285" spans="1:4" ht="14.25" customHeight="1">
      <c r="A285" s="48"/>
      <c r="B285" s="6"/>
      <c r="C285" s="54"/>
      <c r="D285" s="54"/>
    </row>
    <row r="286" spans="1:4" ht="14.25" customHeight="1">
      <c r="A286" s="48"/>
      <c r="B286" s="6"/>
      <c r="C286" s="54"/>
      <c r="D286" s="54"/>
    </row>
    <row r="287" spans="1:4" ht="14.25" customHeight="1">
      <c r="A287" s="48"/>
      <c r="B287" s="6"/>
      <c r="C287" s="54"/>
      <c r="D287" s="54"/>
    </row>
    <row r="288" spans="1:4" ht="14.25" customHeight="1">
      <c r="A288" s="48"/>
      <c r="B288" s="6"/>
      <c r="C288" s="54"/>
      <c r="D288" s="54"/>
    </row>
    <row r="289" spans="1:4" ht="14.25" customHeight="1">
      <c r="A289" s="48"/>
      <c r="B289" s="6"/>
      <c r="C289" s="54"/>
      <c r="D289" s="54"/>
    </row>
    <row r="290" spans="1:4" ht="14.25" customHeight="1">
      <c r="A290" s="48"/>
      <c r="B290" s="6"/>
      <c r="C290" s="54"/>
      <c r="D290" s="54"/>
    </row>
    <row r="291" spans="1:4" ht="14.25" customHeight="1">
      <c r="A291" s="48"/>
      <c r="B291" s="6"/>
      <c r="C291" s="54"/>
      <c r="D291" s="54"/>
    </row>
    <row r="292" spans="1:4" ht="14.25" customHeight="1">
      <c r="A292" s="48"/>
      <c r="B292" s="6"/>
      <c r="C292" s="54"/>
      <c r="D292" s="54"/>
    </row>
    <row r="293" spans="1:4" ht="14.25" customHeight="1">
      <c r="A293" s="48"/>
      <c r="B293" s="6"/>
      <c r="C293" s="54"/>
      <c r="D293" s="54"/>
    </row>
    <row r="294" spans="1:4" ht="14.25" customHeight="1">
      <c r="A294" s="48"/>
      <c r="B294" s="6"/>
      <c r="C294" s="54"/>
      <c r="D294" s="54"/>
    </row>
    <row r="295" spans="1:4" ht="14.25" customHeight="1">
      <c r="A295" s="48"/>
      <c r="B295" s="6"/>
      <c r="C295" s="54"/>
      <c r="D295" s="54"/>
    </row>
    <row r="296" spans="1:4" ht="14.25" customHeight="1">
      <c r="A296" s="48"/>
      <c r="B296" s="6"/>
      <c r="C296" s="54"/>
      <c r="D296" s="54"/>
    </row>
    <row r="297" spans="1:4" ht="14.25" customHeight="1">
      <c r="A297" s="48"/>
      <c r="B297" s="6"/>
      <c r="C297" s="54"/>
      <c r="D297" s="54"/>
    </row>
    <row r="298" spans="1:4" ht="14.25" customHeight="1">
      <c r="A298" s="48"/>
      <c r="B298" s="6"/>
      <c r="C298" s="54"/>
      <c r="D298" s="54"/>
    </row>
    <row r="299" spans="1:4" ht="14.25" customHeight="1">
      <c r="A299" s="48"/>
      <c r="B299" s="6"/>
      <c r="C299" s="54"/>
      <c r="D299" s="54"/>
    </row>
    <row r="300" spans="1:4" ht="14.25" customHeight="1">
      <c r="A300" s="48"/>
      <c r="B300" s="6"/>
      <c r="C300" s="54"/>
      <c r="D300" s="54"/>
    </row>
    <row r="301" spans="1:4" ht="14.25" customHeight="1">
      <c r="A301" s="48"/>
      <c r="B301" s="6"/>
      <c r="C301" s="54"/>
      <c r="D301" s="54"/>
    </row>
    <row r="302" spans="1:4" ht="14.25" customHeight="1">
      <c r="A302" s="48"/>
      <c r="B302" s="6"/>
      <c r="C302" s="54"/>
      <c r="D302" s="54"/>
    </row>
    <row r="303" spans="1:4" ht="14.25" customHeight="1">
      <c r="A303" s="48"/>
      <c r="B303" s="6"/>
      <c r="C303" s="54"/>
      <c r="D303" s="54"/>
    </row>
    <row r="304" spans="1:4" ht="14.25" customHeight="1">
      <c r="A304" s="48"/>
      <c r="B304" s="6"/>
      <c r="C304" s="54"/>
      <c r="D304" s="54"/>
    </row>
    <row r="305" spans="1:4" ht="14.25" customHeight="1">
      <c r="A305" s="48"/>
      <c r="B305" s="6"/>
      <c r="C305" s="54"/>
      <c r="D305" s="54"/>
    </row>
    <row r="306" spans="1:4" ht="14.25" customHeight="1">
      <c r="A306" s="48"/>
      <c r="B306" s="6"/>
      <c r="C306" s="54"/>
      <c r="D306" s="54"/>
    </row>
    <row r="307" spans="1:4" ht="14.25" customHeight="1">
      <c r="A307" s="48"/>
      <c r="B307" s="6"/>
      <c r="C307" s="54"/>
      <c r="D307" s="54"/>
    </row>
    <row r="308" spans="1:4" ht="14.25" customHeight="1">
      <c r="A308" s="48"/>
      <c r="B308" s="6"/>
      <c r="C308" s="54"/>
      <c r="D308" s="54"/>
    </row>
    <row r="309" spans="1:4" ht="14.25" customHeight="1">
      <c r="A309" s="48"/>
      <c r="B309" s="6"/>
      <c r="C309" s="54"/>
      <c r="D309" s="54"/>
    </row>
    <row r="310" spans="1:4" ht="14.25" customHeight="1">
      <c r="A310" s="48"/>
      <c r="B310" s="6"/>
      <c r="C310" s="54"/>
      <c r="D310" s="54"/>
    </row>
    <row r="311" spans="1:4" ht="14.25" customHeight="1">
      <c r="A311" s="48"/>
      <c r="B311" s="6"/>
      <c r="C311" s="54"/>
      <c r="D311" s="54"/>
    </row>
    <row r="312" spans="1:4" ht="14.25" customHeight="1">
      <c r="A312" s="48"/>
      <c r="B312" s="6"/>
      <c r="C312" s="54"/>
      <c r="D312" s="54"/>
    </row>
    <row r="313" spans="1:4" ht="14.25" customHeight="1">
      <c r="A313" s="48"/>
      <c r="B313" s="6"/>
      <c r="C313" s="54"/>
      <c r="D313" s="54"/>
    </row>
    <row r="314" spans="1:4" ht="14.25" customHeight="1">
      <c r="A314" s="48"/>
      <c r="B314" s="6"/>
      <c r="C314" s="54"/>
      <c r="D314" s="54"/>
    </row>
    <row r="315" spans="1:4" ht="14.25" customHeight="1">
      <c r="A315" s="48"/>
      <c r="B315" s="6"/>
      <c r="C315" s="54"/>
      <c r="D315" s="54"/>
    </row>
    <row r="316" spans="1:4" ht="14.25" customHeight="1">
      <c r="A316" s="48"/>
      <c r="B316" s="6"/>
      <c r="C316" s="54"/>
      <c r="D316" s="54"/>
    </row>
    <row r="317" spans="1:4" ht="14.25" customHeight="1">
      <c r="A317" s="48"/>
      <c r="B317" s="6"/>
      <c r="C317" s="54"/>
      <c r="D317" s="54"/>
    </row>
    <row r="318" spans="1:4" ht="14.25" customHeight="1">
      <c r="A318" s="48"/>
      <c r="B318" s="6"/>
      <c r="C318" s="54"/>
      <c r="D318" s="54"/>
    </row>
    <row r="319" spans="1:4" ht="14.25" customHeight="1">
      <c r="A319" s="48"/>
      <c r="B319" s="6"/>
      <c r="C319" s="54"/>
      <c r="D319" s="54"/>
    </row>
    <row r="320" spans="1:4" ht="14.25" customHeight="1">
      <c r="A320" s="48"/>
      <c r="B320" s="6"/>
      <c r="C320" s="54"/>
      <c r="D320" s="54"/>
    </row>
    <row r="321" spans="1:4" ht="14.25" customHeight="1">
      <c r="A321" s="48"/>
      <c r="B321" s="6"/>
      <c r="C321" s="54"/>
      <c r="D321" s="54"/>
    </row>
    <row r="322" spans="1:4" ht="14.25" customHeight="1">
      <c r="A322" s="48"/>
      <c r="B322" s="6"/>
      <c r="C322" s="54"/>
      <c r="D322" s="54"/>
    </row>
    <row r="323" spans="1:4" ht="14.25" customHeight="1">
      <c r="A323" s="48"/>
      <c r="B323" s="6"/>
      <c r="C323" s="54"/>
      <c r="D323" s="54"/>
    </row>
    <row r="324" spans="1:4" ht="14.25" customHeight="1">
      <c r="A324" s="48"/>
      <c r="B324" s="6"/>
      <c r="C324" s="54"/>
      <c r="D324" s="54"/>
    </row>
    <row r="325" spans="1:4" ht="14.25" customHeight="1">
      <c r="A325" s="48"/>
      <c r="B325" s="6"/>
      <c r="C325" s="54"/>
      <c r="D325" s="54"/>
    </row>
    <row r="326" spans="1:4" ht="14.25" customHeight="1">
      <c r="A326" s="48"/>
      <c r="B326" s="6"/>
      <c r="C326" s="54"/>
      <c r="D326" s="54"/>
    </row>
    <row r="327" spans="1:4" ht="14.25" customHeight="1">
      <c r="A327" s="48"/>
      <c r="B327" s="6"/>
      <c r="C327" s="54"/>
      <c r="D327" s="54"/>
    </row>
    <row r="328" spans="1:4" ht="14.25" customHeight="1">
      <c r="A328" s="48"/>
      <c r="B328" s="6"/>
      <c r="C328" s="54"/>
      <c r="D328" s="54"/>
    </row>
    <row r="329" spans="1:4" ht="14.25" customHeight="1">
      <c r="A329" s="48"/>
      <c r="B329" s="6"/>
      <c r="C329" s="54"/>
      <c r="D329" s="54"/>
    </row>
    <row r="330" spans="1:4" ht="14.25" customHeight="1">
      <c r="A330" s="48"/>
      <c r="B330" s="6"/>
      <c r="C330" s="54"/>
      <c r="D330" s="54"/>
    </row>
    <row r="331" spans="1:4" ht="14.25" customHeight="1">
      <c r="A331" s="48"/>
      <c r="B331" s="6"/>
      <c r="C331" s="54"/>
      <c r="D331" s="54"/>
    </row>
    <row r="332" spans="1:4" ht="14.25" customHeight="1">
      <c r="A332" s="48"/>
      <c r="B332" s="6"/>
      <c r="C332" s="54"/>
      <c r="D332" s="54"/>
    </row>
    <row r="333" spans="1:4" ht="14.25" customHeight="1">
      <c r="A333" s="48"/>
      <c r="B333" s="6"/>
      <c r="C333" s="54"/>
      <c r="D333" s="54"/>
    </row>
    <row r="334" spans="1:4" ht="14.25" customHeight="1">
      <c r="A334" s="48"/>
      <c r="B334" s="6"/>
      <c r="C334" s="54"/>
      <c r="D334" s="54"/>
    </row>
    <row r="335" spans="1:4" ht="14.25" customHeight="1">
      <c r="A335" s="48"/>
      <c r="B335" s="6"/>
      <c r="C335" s="54"/>
      <c r="D335" s="54"/>
    </row>
    <row r="336" spans="1:4" ht="14.25" customHeight="1">
      <c r="A336" s="48"/>
      <c r="B336" s="6"/>
      <c r="C336" s="54"/>
      <c r="D336" s="54"/>
    </row>
    <row r="337" spans="1:4" ht="14.25" customHeight="1">
      <c r="A337" s="48"/>
      <c r="B337" s="6"/>
      <c r="C337" s="54"/>
      <c r="D337" s="54"/>
    </row>
    <row r="338" spans="1:4" ht="14.25" customHeight="1">
      <c r="A338" s="48"/>
      <c r="B338" s="6"/>
      <c r="C338" s="54"/>
      <c r="D338" s="54"/>
    </row>
    <row r="339" spans="1:4" ht="14.25" customHeight="1">
      <c r="A339" s="48"/>
      <c r="B339" s="6"/>
      <c r="C339" s="54"/>
      <c r="D339" s="54"/>
    </row>
    <row r="340" spans="1:4" ht="14.25" customHeight="1">
      <c r="A340" s="48"/>
      <c r="B340" s="6"/>
      <c r="C340" s="54"/>
      <c r="D340" s="54"/>
    </row>
    <row r="341" spans="1:4" ht="14.25" customHeight="1">
      <c r="A341" s="48"/>
      <c r="B341" s="6"/>
      <c r="C341" s="54"/>
      <c r="D341" s="54"/>
    </row>
    <row r="342" spans="1:4" ht="14.25" customHeight="1">
      <c r="A342" s="48"/>
      <c r="B342" s="6"/>
      <c r="C342" s="54"/>
      <c r="D342" s="54"/>
    </row>
    <row r="343" spans="1:4" ht="14.25" customHeight="1">
      <c r="A343" s="48"/>
      <c r="B343" s="6"/>
      <c r="C343" s="54"/>
      <c r="D343" s="54"/>
    </row>
    <row r="344" spans="1:4" ht="14.25" customHeight="1">
      <c r="A344" s="48"/>
      <c r="B344" s="6"/>
      <c r="C344" s="54"/>
      <c r="D344" s="54"/>
    </row>
    <row r="345" spans="1:4" ht="14.25" customHeight="1">
      <c r="A345" s="48"/>
      <c r="B345" s="6"/>
      <c r="C345" s="54"/>
      <c r="D345" s="54"/>
    </row>
    <row r="346" spans="1:4" ht="14.25" customHeight="1">
      <c r="A346" s="48"/>
      <c r="B346" s="6"/>
      <c r="C346" s="54"/>
      <c r="D346" s="54"/>
    </row>
    <row r="347" spans="1:4" ht="14.25" customHeight="1">
      <c r="A347" s="48"/>
      <c r="B347" s="6"/>
      <c r="C347" s="54"/>
      <c r="D347" s="54"/>
    </row>
    <row r="348" spans="1:4" ht="14.25" customHeight="1">
      <c r="A348" s="48"/>
      <c r="B348" s="6"/>
      <c r="C348" s="54"/>
      <c r="D348" s="54"/>
    </row>
    <row r="349" spans="1:4" ht="14.25" customHeight="1">
      <c r="A349" s="48"/>
      <c r="B349" s="6"/>
      <c r="C349" s="54"/>
      <c r="D349" s="54"/>
    </row>
    <row r="350" spans="1:4" ht="14.25" customHeight="1">
      <c r="A350" s="48"/>
      <c r="B350" s="6"/>
      <c r="C350" s="54"/>
      <c r="D350" s="54"/>
    </row>
    <row r="351" spans="1:4" ht="14.25" customHeight="1">
      <c r="A351" s="48"/>
      <c r="B351" s="6"/>
      <c r="C351" s="54"/>
      <c r="D351" s="54"/>
    </row>
    <row r="352" spans="1:4" ht="14.25" customHeight="1">
      <c r="A352" s="48"/>
      <c r="B352" s="6"/>
      <c r="C352" s="54"/>
      <c r="D352" s="54"/>
    </row>
    <row r="353" spans="1:4" ht="14.25" customHeight="1">
      <c r="A353" s="48"/>
      <c r="B353" s="6"/>
      <c r="C353" s="54"/>
      <c r="D353" s="54"/>
    </row>
    <row r="354" spans="1:4" ht="14.25" customHeight="1">
      <c r="A354" s="48"/>
      <c r="B354" s="6"/>
      <c r="C354" s="54"/>
      <c r="D354" s="54"/>
    </row>
    <row r="355" spans="1:4" ht="14.25" customHeight="1">
      <c r="A355" s="48"/>
      <c r="B355" s="6"/>
      <c r="C355" s="54"/>
      <c r="D355" s="54"/>
    </row>
    <row r="356" spans="1:4" ht="14.25" customHeight="1">
      <c r="A356" s="48"/>
      <c r="B356" s="6"/>
      <c r="C356" s="54"/>
      <c r="D356" s="54"/>
    </row>
    <row r="357" spans="1:4" ht="14.25" customHeight="1">
      <c r="A357" s="48"/>
      <c r="B357" s="6"/>
      <c r="C357" s="54"/>
      <c r="D357" s="54"/>
    </row>
    <row r="358" spans="1:4" ht="14.25" customHeight="1">
      <c r="A358" s="48"/>
      <c r="B358" s="6"/>
      <c r="C358" s="54"/>
      <c r="D358" s="54"/>
    </row>
    <row r="359" spans="1:4" ht="14.25" customHeight="1">
      <c r="A359" s="48"/>
      <c r="B359" s="6"/>
      <c r="C359" s="54"/>
      <c r="D359" s="54"/>
    </row>
    <row r="360" spans="1:4" ht="14.25" customHeight="1">
      <c r="A360" s="48"/>
      <c r="B360" s="6"/>
      <c r="C360" s="54"/>
      <c r="D360" s="54"/>
    </row>
    <row r="361" spans="1:4" ht="14.25" customHeight="1">
      <c r="A361" s="48"/>
      <c r="B361" s="6"/>
      <c r="C361" s="54"/>
      <c r="D361" s="54"/>
    </row>
    <row r="362" spans="1:4" ht="14.25" customHeight="1">
      <c r="A362" s="48"/>
      <c r="B362" s="6"/>
      <c r="C362" s="54"/>
      <c r="D362" s="54"/>
    </row>
    <row r="363" spans="1:4" ht="14.25" customHeight="1">
      <c r="A363" s="48"/>
      <c r="B363" s="6"/>
      <c r="C363" s="54"/>
      <c r="D363" s="54"/>
    </row>
    <row r="364" spans="1:4" ht="14.25" customHeight="1">
      <c r="A364" s="48"/>
      <c r="B364" s="6"/>
      <c r="C364" s="54"/>
      <c r="D364" s="54"/>
    </row>
    <row r="365" spans="1:4" ht="14.25" customHeight="1">
      <c r="A365" s="48"/>
      <c r="B365" s="6"/>
      <c r="C365" s="54"/>
      <c r="D365" s="54"/>
    </row>
    <row r="366" spans="1:4" ht="14.25" customHeight="1">
      <c r="A366" s="48"/>
      <c r="B366" s="6"/>
      <c r="C366" s="54"/>
      <c r="D366" s="54"/>
    </row>
    <row r="367" spans="1:4" ht="14.25" customHeight="1">
      <c r="A367" s="48"/>
      <c r="B367" s="6"/>
      <c r="C367" s="54"/>
      <c r="D367" s="54"/>
    </row>
    <row r="368" spans="1:4" ht="14.25" customHeight="1">
      <c r="A368" s="48"/>
      <c r="B368" s="6"/>
      <c r="C368" s="54"/>
      <c r="D368" s="54"/>
    </row>
    <row r="369" spans="1:4" ht="14.25" customHeight="1">
      <c r="A369" s="48"/>
      <c r="B369" s="6"/>
      <c r="C369" s="54"/>
      <c r="D369" s="54"/>
    </row>
    <row r="370" spans="1:4" ht="14.25" customHeight="1">
      <c r="A370" s="48"/>
      <c r="B370" s="6"/>
      <c r="C370" s="54"/>
      <c r="D370" s="54"/>
    </row>
    <row r="371" spans="1:4" ht="14.25" customHeight="1">
      <c r="A371" s="48"/>
      <c r="B371" s="6"/>
      <c r="C371" s="54"/>
      <c r="D371" s="54"/>
    </row>
    <row r="372" spans="1:4" ht="14.25" customHeight="1">
      <c r="A372" s="48"/>
      <c r="B372" s="6"/>
      <c r="C372" s="54"/>
      <c r="D372" s="54"/>
    </row>
    <row r="373" spans="1:4" ht="14.25" customHeight="1">
      <c r="A373" s="48"/>
      <c r="B373" s="6"/>
      <c r="C373" s="54"/>
      <c r="D373" s="54"/>
    </row>
    <row r="374" spans="1:4" ht="14.25" customHeight="1">
      <c r="A374" s="48"/>
      <c r="B374" s="6"/>
      <c r="C374" s="54"/>
      <c r="D374" s="54"/>
    </row>
    <row r="375" spans="1:4" ht="14.25" customHeight="1">
      <c r="A375" s="48"/>
      <c r="B375" s="6"/>
      <c r="C375" s="54"/>
      <c r="D375" s="54"/>
    </row>
    <row r="376" spans="1:4" ht="14.25" customHeight="1">
      <c r="A376" s="48"/>
      <c r="B376" s="6"/>
      <c r="C376" s="54"/>
      <c r="D376" s="54"/>
    </row>
    <row r="377" spans="1:4" ht="14.25" customHeight="1">
      <c r="A377" s="48"/>
      <c r="B377" s="6"/>
      <c r="C377" s="54"/>
      <c r="D377" s="54"/>
    </row>
    <row r="378" spans="1:4" ht="14.25" customHeight="1">
      <c r="A378" s="48"/>
      <c r="B378" s="6"/>
      <c r="C378" s="54"/>
      <c r="D378" s="54"/>
    </row>
    <row r="379" spans="1:4" ht="14.25" customHeight="1">
      <c r="A379" s="48"/>
      <c r="B379" s="6"/>
      <c r="C379" s="54"/>
      <c r="D379" s="54"/>
    </row>
    <row r="380" spans="1:4" ht="14.25" customHeight="1">
      <c r="A380" s="48"/>
      <c r="B380" s="6"/>
      <c r="C380" s="54"/>
      <c r="D380" s="54"/>
    </row>
    <row r="381" spans="1:4" ht="14.25" customHeight="1">
      <c r="A381" s="48"/>
      <c r="B381" s="6"/>
      <c r="C381" s="54"/>
      <c r="D381" s="54"/>
    </row>
    <row r="382" spans="1:4" ht="14.25" customHeight="1">
      <c r="A382" s="48"/>
      <c r="B382" s="6"/>
      <c r="C382" s="54"/>
      <c r="D382" s="54"/>
    </row>
    <row r="383" spans="1:4" ht="14.25" customHeight="1">
      <c r="A383" s="48"/>
      <c r="B383" s="6"/>
      <c r="C383" s="54"/>
      <c r="D383" s="54"/>
    </row>
    <row r="384" spans="1:4" ht="14.25" customHeight="1">
      <c r="A384" s="48"/>
      <c r="B384" s="6"/>
      <c r="C384" s="54"/>
      <c r="D384" s="54"/>
    </row>
    <row r="385" spans="1:4" ht="14.25" customHeight="1">
      <c r="A385" s="48"/>
      <c r="B385" s="6"/>
      <c r="C385" s="54"/>
      <c r="D385" s="54"/>
    </row>
    <row r="386" spans="1:4" ht="14.25" customHeight="1">
      <c r="A386" s="48"/>
      <c r="B386" s="6"/>
      <c r="C386" s="54"/>
      <c r="D386" s="54"/>
    </row>
    <row r="387" spans="1:4" ht="14.25" customHeight="1">
      <c r="A387" s="48"/>
      <c r="B387" s="6"/>
      <c r="C387" s="54"/>
      <c r="D387" s="54"/>
    </row>
    <row r="388" spans="1:4" ht="14.25" customHeight="1">
      <c r="A388" s="48"/>
      <c r="B388" s="6"/>
      <c r="C388" s="54"/>
      <c r="D388" s="54"/>
    </row>
    <row r="389" spans="1:4" ht="14.25" customHeight="1">
      <c r="A389" s="48"/>
      <c r="B389" s="6"/>
      <c r="C389" s="54"/>
      <c r="D389" s="54"/>
    </row>
    <row r="390" spans="1:4" ht="14.25" customHeight="1">
      <c r="A390" s="48"/>
      <c r="B390" s="6"/>
      <c r="C390" s="54"/>
      <c r="D390" s="54"/>
    </row>
    <row r="391" spans="1:4" ht="14.25" customHeight="1">
      <c r="A391" s="48"/>
      <c r="B391" s="6"/>
      <c r="C391" s="54"/>
      <c r="D391" s="54"/>
    </row>
    <row r="392" spans="1:4" ht="14.25" customHeight="1">
      <c r="A392" s="48"/>
      <c r="B392" s="6"/>
      <c r="C392" s="54"/>
      <c r="D392" s="54"/>
    </row>
    <row r="393" spans="1:4" ht="14.25" customHeight="1">
      <c r="A393" s="48"/>
      <c r="B393" s="6"/>
      <c r="C393" s="54"/>
      <c r="D393" s="54"/>
    </row>
    <row r="394" spans="1:4" ht="14.25" customHeight="1">
      <c r="A394" s="48"/>
      <c r="B394" s="6"/>
      <c r="C394" s="54"/>
      <c r="D394" s="54"/>
    </row>
    <row r="395" spans="1:4" ht="14.25" customHeight="1">
      <c r="A395" s="48"/>
      <c r="B395" s="6"/>
      <c r="C395" s="54"/>
      <c r="D395" s="54"/>
    </row>
    <row r="396" spans="1:4" ht="14.25" customHeight="1">
      <c r="A396" s="48"/>
      <c r="B396" s="6"/>
      <c r="C396" s="54"/>
      <c r="D396" s="54"/>
    </row>
    <row r="397" spans="1:4" ht="14.25" customHeight="1">
      <c r="A397" s="48"/>
      <c r="B397" s="6"/>
      <c r="C397" s="54"/>
      <c r="D397" s="54"/>
    </row>
    <row r="398" spans="1:4" ht="14.25" customHeight="1">
      <c r="A398" s="48"/>
      <c r="B398" s="6"/>
      <c r="C398" s="54"/>
      <c r="D398" s="54"/>
    </row>
    <row r="399" spans="1:4" ht="14.25" customHeight="1">
      <c r="A399" s="48"/>
      <c r="B399" s="6"/>
      <c r="C399" s="54"/>
      <c r="D399" s="54"/>
    </row>
    <row r="400" spans="1:4" ht="14.25" customHeight="1">
      <c r="A400" s="48"/>
      <c r="B400" s="6"/>
      <c r="C400" s="54"/>
      <c r="D400" s="54"/>
    </row>
    <row r="401" spans="1:4" ht="14.25" customHeight="1">
      <c r="A401" s="48"/>
      <c r="B401" s="6"/>
      <c r="C401" s="54"/>
      <c r="D401" s="54"/>
    </row>
    <row r="402" spans="1:4" ht="14.25" customHeight="1">
      <c r="A402" s="48"/>
      <c r="B402" s="6"/>
      <c r="C402" s="54"/>
      <c r="D402" s="54"/>
    </row>
    <row r="403" spans="1:4" ht="14.25" customHeight="1">
      <c r="A403" s="48"/>
      <c r="B403" s="6"/>
      <c r="C403" s="54"/>
      <c r="D403" s="54"/>
    </row>
    <row r="404" spans="1:4" ht="14.25" customHeight="1">
      <c r="A404" s="48"/>
      <c r="B404" s="6"/>
      <c r="C404" s="54"/>
      <c r="D404" s="54"/>
    </row>
    <row r="405" spans="1:4" ht="14.25" customHeight="1">
      <c r="A405" s="48"/>
      <c r="B405" s="6"/>
      <c r="C405" s="54"/>
      <c r="D405" s="54"/>
    </row>
    <row r="406" spans="1:4" ht="14.25" customHeight="1">
      <c r="A406" s="48"/>
      <c r="B406" s="6"/>
      <c r="C406" s="54"/>
      <c r="D406" s="54"/>
    </row>
    <row r="407" spans="1:4" ht="14.25" customHeight="1">
      <c r="A407" s="48"/>
      <c r="B407" s="6"/>
      <c r="C407" s="54"/>
      <c r="D407" s="54"/>
    </row>
    <row r="408" spans="1:4" ht="14.25" customHeight="1">
      <c r="A408" s="48"/>
      <c r="B408" s="6"/>
      <c r="C408" s="54"/>
      <c r="D408" s="54"/>
    </row>
    <row r="409" spans="1:4" ht="14.25" customHeight="1">
      <c r="A409" s="48"/>
      <c r="B409" s="6"/>
      <c r="C409" s="54"/>
      <c r="D409" s="54"/>
    </row>
    <row r="410" spans="1:4" ht="14.25" customHeight="1">
      <c r="A410" s="48"/>
      <c r="B410" s="6"/>
      <c r="C410" s="54"/>
      <c r="D410" s="54"/>
    </row>
    <row r="411" spans="1:4" ht="14.25" customHeight="1">
      <c r="A411" s="48"/>
      <c r="B411" s="6"/>
      <c r="C411" s="54"/>
      <c r="D411" s="54"/>
    </row>
    <row r="412" spans="1:4" ht="14.25" customHeight="1">
      <c r="A412" s="48"/>
      <c r="B412" s="6"/>
      <c r="C412" s="54"/>
      <c r="D412" s="54"/>
    </row>
    <row r="413" spans="1:4" ht="14.25" customHeight="1">
      <c r="A413" s="48"/>
      <c r="B413" s="6"/>
      <c r="C413" s="54"/>
      <c r="D413" s="54"/>
    </row>
    <row r="414" spans="1:4" ht="14.25" customHeight="1">
      <c r="A414" s="48"/>
      <c r="B414" s="6"/>
      <c r="C414" s="54"/>
      <c r="D414" s="54"/>
    </row>
    <row r="415" spans="1:4" ht="14.25" customHeight="1">
      <c r="A415" s="48"/>
      <c r="B415" s="6"/>
      <c r="C415" s="54"/>
      <c r="D415" s="54"/>
    </row>
    <row r="416" spans="1:4" ht="14.25" customHeight="1">
      <c r="A416" s="48"/>
      <c r="B416" s="6"/>
      <c r="C416" s="54"/>
      <c r="D416" s="54"/>
    </row>
    <row r="417" spans="1:4" ht="14.25" customHeight="1">
      <c r="A417" s="48"/>
      <c r="B417" s="6"/>
      <c r="C417" s="54"/>
      <c r="D417" s="54"/>
    </row>
    <row r="418" spans="1:4" ht="14.25" customHeight="1">
      <c r="A418" s="48"/>
      <c r="B418" s="6"/>
      <c r="C418" s="54"/>
      <c r="D418" s="54"/>
    </row>
    <row r="419" spans="1:4" ht="14.25" customHeight="1">
      <c r="A419" s="48"/>
      <c r="B419" s="6"/>
      <c r="C419" s="54"/>
      <c r="D419" s="54"/>
    </row>
    <row r="420" spans="1:4" ht="14.25" customHeight="1">
      <c r="A420" s="48"/>
      <c r="B420" s="6"/>
      <c r="C420" s="54"/>
      <c r="D420" s="54"/>
    </row>
    <row r="421" spans="1:4" ht="14.25" customHeight="1">
      <c r="A421" s="48"/>
      <c r="B421" s="6"/>
      <c r="C421" s="54"/>
      <c r="D421" s="54"/>
    </row>
    <row r="422" spans="1:4" ht="14.25" customHeight="1">
      <c r="A422" s="48"/>
      <c r="B422" s="6"/>
      <c r="C422" s="54"/>
      <c r="D422" s="54"/>
    </row>
    <row r="423" spans="1:4" ht="14.25" customHeight="1">
      <c r="A423" s="48"/>
      <c r="B423" s="6"/>
      <c r="C423" s="54"/>
      <c r="D423" s="54"/>
    </row>
    <row r="424" spans="1:4" ht="14.25" customHeight="1">
      <c r="A424" s="48"/>
      <c r="B424" s="6"/>
      <c r="C424" s="54"/>
      <c r="D424" s="54"/>
    </row>
    <row r="425" spans="1:4" ht="14.25" customHeight="1">
      <c r="A425" s="48"/>
      <c r="B425" s="6"/>
      <c r="C425" s="54"/>
      <c r="D425" s="54"/>
    </row>
    <row r="426" spans="1:4" ht="14.25" customHeight="1">
      <c r="A426" s="48"/>
      <c r="B426" s="6"/>
      <c r="C426" s="54"/>
      <c r="D426" s="54"/>
    </row>
    <row r="427" spans="1:4" ht="14.25" customHeight="1">
      <c r="A427" s="48"/>
      <c r="B427" s="6"/>
      <c r="C427" s="54"/>
      <c r="D427" s="54"/>
    </row>
    <row r="428" spans="1:4" ht="14.25" customHeight="1">
      <c r="A428" s="48"/>
      <c r="B428" s="6"/>
      <c r="C428" s="54"/>
      <c r="D428" s="54"/>
    </row>
    <row r="429" spans="1:4" ht="14.25" customHeight="1">
      <c r="A429" s="48"/>
      <c r="B429" s="6"/>
      <c r="C429" s="54"/>
      <c r="D429" s="54"/>
    </row>
    <row r="430" spans="1:4" ht="14.25" customHeight="1">
      <c r="A430" s="48"/>
      <c r="B430" s="6"/>
      <c r="C430" s="54"/>
      <c r="D430" s="54"/>
    </row>
    <row r="431" spans="1:4" ht="14.25" customHeight="1">
      <c r="A431" s="48"/>
      <c r="B431" s="6"/>
      <c r="C431" s="54"/>
      <c r="D431" s="54"/>
    </row>
    <row r="432" spans="1:4" ht="14.25" customHeight="1">
      <c r="A432" s="48"/>
      <c r="B432" s="6"/>
      <c r="C432" s="54"/>
      <c r="D432" s="54"/>
    </row>
    <row r="433" spans="1:4" ht="14.25" customHeight="1">
      <c r="A433" s="48"/>
      <c r="B433" s="6"/>
      <c r="C433" s="54"/>
      <c r="D433" s="54"/>
    </row>
    <row r="434" spans="1:4" ht="14.25" customHeight="1">
      <c r="A434" s="48"/>
      <c r="B434" s="6"/>
      <c r="C434" s="54"/>
      <c r="D434" s="54"/>
    </row>
    <row r="435" spans="1:4" ht="14.25" customHeight="1">
      <c r="A435" s="48"/>
      <c r="B435" s="6"/>
      <c r="C435" s="54"/>
      <c r="D435" s="54"/>
    </row>
    <row r="436" spans="1:4" ht="14.25" customHeight="1">
      <c r="A436" s="48"/>
      <c r="B436" s="6"/>
      <c r="C436" s="54"/>
      <c r="D436" s="54"/>
    </row>
    <row r="437" spans="1:4" ht="14.25" customHeight="1">
      <c r="A437" s="48"/>
      <c r="B437" s="6"/>
      <c r="C437" s="54"/>
      <c r="D437" s="54"/>
    </row>
    <row r="438" spans="1:4" ht="14.25" customHeight="1">
      <c r="A438" s="48"/>
      <c r="B438" s="6"/>
      <c r="C438" s="54"/>
      <c r="D438" s="54"/>
    </row>
    <row r="439" spans="1:4" ht="14.25" customHeight="1">
      <c r="A439" s="48"/>
      <c r="B439" s="6"/>
      <c r="C439" s="54"/>
      <c r="D439" s="54"/>
    </row>
    <row r="440" spans="1:4" ht="14.25" customHeight="1">
      <c r="A440" s="48"/>
      <c r="B440" s="6"/>
      <c r="C440" s="54"/>
      <c r="D440" s="54"/>
    </row>
    <row r="441" spans="1:4" ht="14.25" customHeight="1">
      <c r="A441" s="48"/>
      <c r="B441" s="6"/>
      <c r="C441" s="54"/>
      <c r="D441" s="54"/>
    </row>
    <row r="442" spans="1:4" ht="14.25" customHeight="1">
      <c r="A442" s="48"/>
      <c r="B442" s="6"/>
      <c r="C442" s="54"/>
      <c r="D442" s="54"/>
    </row>
    <row r="443" spans="1:4" ht="14.25" customHeight="1">
      <c r="A443" s="48"/>
      <c r="B443" s="6"/>
      <c r="C443" s="54"/>
      <c r="D443" s="54"/>
    </row>
    <row r="444" spans="1:4" ht="14.25" customHeight="1">
      <c r="A444" s="48"/>
      <c r="B444" s="6"/>
      <c r="C444" s="54"/>
      <c r="D444" s="54"/>
    </row>
    <row r="445" spans="1:4" ht="14.25" customHeight="1">
      <c r="A445" s="48"/>
      <c r="B445" s="6"/>
      <c r="C445" s="54"/>
      <c r="D445" s="54"/>
    </row>
    <row r="446" spans="1:4" ht="14.25" customHeight="1">
      <c r="A446" s="48"/>
      <c r="B446" s="6"/>
      <c r="C446" s="54"/>
      <c r="D446" s="54"/>
    </row>
    <row r="447" spans="1:4" ht="14.25" customHeight="1">
      <c r="A447" s="48"/>
      <c r="B447" s="6"/>
      <c r="C447" s="54"/>
      <c r="D447" s="54"/>
    </row>
    <row r="448" spans="1:4" ht="14.25" customHeight="1">
      <c r="A448" s="48"/>
      <c r="B448" s="6"/>
      <c r="C448" s="54"/>
      <c r="D448" s="54"/>
    </row>
    <row r="449" spans="1:4" ht="14.25" customHeight="1">
      <c r="A449" s="48"/>
      <c r="B449" s="6"/>
      <c r="C449" s="54"/>
      <c r="D449" s="54"/>
    </row>
    <row r="450" spans="1:4" ht="14.25" customHeight="1">
      <c r="A450" s="48"/>
      <c r="B450" s="6"/>
      <c r="C450" s="54"/>
      <c r="D450" s="54"/>
    </row>
    <row r="451" spans="1:4" ht="14.25" customHeight="1">
      <c r="A451" s="48"/>
      <c r="B451" s="6"/>
      <c r="C451" s="54"/>
      <c r="D451" s="54"/>
    </row>
    <row r="452" spans="1:4" ht="14.25" customHeight="1">
      <c r="A452" s="48"/>
      <c r="B452" s="6"/>
      <c r="C452" s="54"/>
      <c r="D452" s="54"/>
    </row>
    <row r="453" spans="1:4" ht="14.25" customHeight="1">
      <c r="A453" s="48"/>
      <c r="B453" s="6"/>
      <c r="C453" s="54"/>
      <c r="D453" s="54"/>
    </row>
    <row r="454" spans="1:4" ht="14.25" customHeight="1">
      <c r="A454" s="48"/>
      <c r="B454" s="6"/>
      <c r="C454" s="54"/>
      <c r="D454" s="54"/>
    </row>
    <row r="455" spans="1:4" ht="14.25" customHeight="1">
      <c r="A455" s="48"/>
      <c r="B455" s="6"/>
      <c r="C455" s="54"/>
      <c r="D455" s="54"/>
    </row>
    <row r="456" spans="1:4" ht="14.25" customHeight="1">
      <c r="A456" s="48"/>
      <c r="B456" s="6"/>
      <c r="C456" s="54"/>
      <c r="D456" s="54"/>
    </row>
    <row r="457" spans="1:4" ht="14.25" customHeight="1">
      <c r="A457" s="48"/>
      <c r="B457" s="6"/>
      <c r="C457" s="54"/>
      <c r="D457" s="54"/>
    </row>
    <row r="458" spans="1:4" ht="14.25" customHeight="1">
      <c r="A458" s="48"/>
      <c r="B458" s="6"/>
      <c r="C458" s="54"/>
      <c r="D458" s="54"/>
    </row>
    <row r="459" spans="1:4" ht="14.25" customHeight="1">
      <c r="A459" s="48"/>
      <c r="B459" s="6"/>
      <c r="C459" s="54"/>
      <c r="D459" s="54"/>
    </row>
    <row r="460" spans="1:4" ht="14.25" customHeight="1">
      <c r="A460" s="48"/>
      <c r="B460" s="6"/>
      <c r="C460" s="54"/>
      <c r="D460" s="54"/>
    </row>
    <row r="461" spans="1:4" ht="14.25" customHeight="1">
      <c r="A461" s="48"/>
      <c r="B461" s="6"/>
      <c r="C461" s="54"/>
      <c r="D461" s="54"/>
    </row>
    <row r="462" spans="1:4" ht="14.25" customHeight="1">
      <c r="A462" s="48"/>
      <c r="B462" s="6"/>
      <c r="C462" s="54"/>
      <c r="D462" s="54"/>
    </row>
    <row r="463" spans="1:4" ht="14.25" customHeight="1">
      <c r="A463" s="48"/>
      <c r="B463" s="6"/>
      <c r="C463" s="54"/>
      <c r="D463" s="54"/>
    </row>
    <row r="464" spans="1:4" ht="14.25" customHeight="1">
      <c r="A464" s="48"/>
      <c r="B464" s="6"/>
      <c r="C464" s="54"/>
      <c r="D464" s="54"/>
    </row>
    <row r="465" spans="1:4" ht="14.25" customHeight="1">
      <c r="A465" s="48"/>
      <c r="B465" s="6"/>
      <c r="C465" s="54"/>
      <c r="D465" s="54"/>
    </row>
    <row r="466" spans="1:4" ht="14.25" customHeight="1">
      <c r="A466" s="48"/>
      <c r="B466" s="6"/>
      <c r="C466" s="54"/>
      <c r="D466" s="54"/>
    </row>
    <row r="467" spans="1:4" ht="14.25" customHeight="1">
      <c r="A467" s="48"/>
      <c r="B467" s="6"/>
      <c r="C467" s="54"/>
      <c r="D467" s="54"/>
    </row>
    <row r="468" spans="1:4" ht="14.25" customHeight="1">
      <c r="A468" s="48"/>
      <c r="B468" s="6"/>
      <c r="C468" s="54"/>
      <c r="D468" s="54"/>
    </row>
    <row r="469" spans="1:4" ht="14.25" customHeight="1">
      <c r="A469" s="48"/>
      <c r="B469" s="6"/>
      <c r="C469" s="54"/>
      <c r="D469" s="54"/>
    </row>
    <row r="470" spans="1:4" ht="14.25" customHeight="1">
      <c r="A470" s="48"/>
      <c r="B470" s="6"/>
      <c r="C470" s="54"/>
      <c r="D470" s="54"/>
    </row>
    <row r="471" spans="1:4" ht="14.25" customHeight="1">
      <c r="A471" s="48"/>
      <c r="B471" s="6"/>
      <c r="C471" s="54"/>
      <c r="D471" s="54"/>
    </row>
    <row r="472" spans="1:4" ht="14.25" customHeight="1">
      <c r="A472" s="48"/>
      <c r="B472" s="6"/>
      <c r="C472" s="54"/>
      <c r="D472" s="54"/>
    </row>
    <row r="473" spans="1:4" ht="14.25" customHeight="1">
      <c r="A473" s="48"/>
      <c r="B473" s="6"/>
      <c r="C473" s="54"/>
      <c r="D473" s="54"/>
    </row>
    <row r="474" spans="1:4" ht="14.25" customHeight="1">
      <c r="A474" s="48"/>
      <c r="B474" s="6"/>
      <c r="C474" s="54"/>
      <c r="D474" s="54"/>
    </row>
    <row r="475" spans="1:4" ht="14.25" customHeight="1">
      <c r="A475" s="48"/>
      <c r="B475" s="6"/>
      <c r="C475" s="54"/>
      <c r="D475" s="54"/>
    </row>
    <row r="476" spans="1:4" ht="14.25" customHeight="1">
      <c r="A476" s="48"/>
      <c r="B476" s="6"/>
      <c r="C476" s="54"/>
      <c r="D476" s="54"/>
    </row>
    <row r="477" spans="1:4" ht="14.25" customHeight="1">
      <c r="A477" s="48"/>
      <c r="B477" s="6"/>
      <c r="C477" s="54"/>
      <c r="D477" s="54"/>
    </row>
    <row r="478" spans="1:4" ht="14.25" customHeight="1">
      <c r="A478" s="48"/>
      <c r="B478" s="6"/>
      <c r="C478" s="54"/>
      <c r="D478" s="54"/>
    </row>
    <row r="479" spans="1:4" ht="14.25" customHeight="1">
      <c r="A479" s="48"/>
      <c r="B479" s="6"/>
      <c r="C479" s="54"/>
      <c r="D479" s="54"/>
    </row>
    <row r="480" spans="1:4" ht="14.25" customHeight="1">
      <c r="A480" s="48"/>
      <c r="B480" s="6"/>
      <c r="C480" s="54"/>
      <c r="D480" s="54"/>
    </row>
    <row r="481" spans="1:4" ht="14.25" customHeight="1">
      <c r="A481" s="48"/>
      <c r="B481" s="6"/>
      <c r="C481" s="54"/>
      <c r="D481" s="54"/>
    </row>
    <row r="482" spans="1:4" ht="14.25" customHeight="1">
      <c r="A482" s="48"/>
      <c r="B482" s="6"/>
      <c r="C482" s="54"/>
      <c r="D482" s="54"/>
    </row>
    <row r="483" spans="1:4" ht="14.25" customHeight="1">
      <c r="A483" s="48"/>
      <c r="B483" s="6"/>
      <c r="C483" s="54"/>
      <c r="D483" s="54"/>
    </row>
    <row r="484" spans="1:4" ht="14.25" customHeight="1">
      <c r="A484" s="48"/>
      <c r="B484" s="6"/>
      <c r="C484" s="54"/>
      <c r="D484" s="54"/>
    </row>
    <row r="485" spans="1:4" ht="14.25" customHeight="1">
      <c r="A485" s="48"/>
      <c r="B485" s="6"/>
      <c r="C485" s="54"/>
      <c r="D485" s="54"/>
    </row>
    <row r="486" spans="1:4" ht="14.25" customHeight="1">
      <c r="A486" s="48"/>
      <c r="B486" s="6"/>
      <c r="C486" s="54"/>
      <c r="D486" s="54"/>
    </row>
    <row r="487" spans="1:4" ht="14.25" customHeight="1">
      <c r="A487" s="48"/>
      <c r="B487" s="6"/>
      <c r="C487" s="54"/>
      <c r="D487" s="54"/>
    </row>
    <row r="488" spans="1:4" ht="14.25" customHeight="1">
      <c r="A488" s="48"/>
      <c r="B488" s="6"/>
      <c r="C488" s="54"/>
      <c r="D488" s="54"/>
    </row>
    <row r="489" spans="1:4" ht="14.25" customHeight="1">
      <c r="A489" s="48"/>
      <c r="B489" s="6"/>
      <c r="C489" s="54"/>
      <c r="D489" s="54"/>
    </row>
    <row r="490" spans="1:4" ht="14.25" customHeight="1">
      <c r="A490" s="48"/>
      <c r="B490" s="6"/>
      <c r="C490" s="54"/>
      <c r="D490" s="54"/>
    </row>
    <row r="491" spans="1:4" ht="14.25" customHeight="1">
      <c r="A491" s="48"/>
      <c r="B491" s="6"/>
      <c r="C491" s="54"/>
      <c r="D491" s="54"/>
    </row>
    <row r="492" spans="1:4" ht="14.25" customHeight="1">
      <c r="A492" s="48"/>
      <c r="B492" s="6"/>
      <c r="C492" s="54"/>
      <c r="D492" s="54"/>
    </row>
    <row r="493" spans="1:4" ht="14.25" customHeight="1">
      <c r="A493" s="48"/>
      <c r="B493" s="6"/>
      <c r="C493" s="54"/>
      <c r="D493" s="54"/>
    </row>
    <row r="494" spans="1:4" ht="14.25" customHeight="1">
      <c r="A494" s="48"/>
      <c r="B494" s="6"/>
      <c r="C494" s="54"/>
      <c r="D494" s="54"/>
    </row>
    <row r="495" spans="1:4" ht="14.25" customHeight="1">
      <c r="A495" s="48"/>
      <c r="B495" s="6"/>
      <c r="C495" s="54"/>
      <c r="D495" s="54"/>
    </row>
    <row r="496" spans="1:4" ht="14.25" customHeight="1">
      <c r="A496" s="48"/>
      <c r="B496" s="6"/>
      <c r="C496" s="54"/>
      <c r="D496" s="54"/>
    </row>
    <row r="497" spans="1:4" ht="14.25" customHeight="1">
      <c r="A497" s="48"/>
      <c r="B497" s="6"/>
      <c r="C497" s="54"/>
      <c r="D497" s="54"/>
    </row>
    <row r="498" spans="1:4" ht="14.25" customHeight="1">
      <c r="A498" s="48"/>
      <c r="B498" s="6"/>
      <c r="C498" s="54"/>
      <c r="D498" s="54"/>
    </row>
    <row r="499" spans="1:4" ht="14.25" customHeight="1">
      <c r="A499" s="48"/>
      <c r="B499" s="6"/>
      <c r="C499" s="54"/>
      <c r="D499" s="54"/>
    </row>
    <row r="500" spans="1:4" ht="14.25" customHeight="1">
      <c r="A500" s="48"/>
      <c r="B500" s="6"/>
      <c r="C500" s="54"/>
      <c r="D500" s="54"/>
    </row>
    <row r="501" spans="1:4" ht="14.25" customHeight="1">
      <c r="A501" s="48"/>
      <c r="B501" s="6"/>
      <c r="C501" s="54"/>
      <c r="D501" s="54"/>
    </row>
    <row r="502" spans="1:4" ht="14.25" customHeight="1">
      <c r="A502" s="48"/>
      <c r="B502" s="6"/>
      <c r="C502" s="54"/>
      <c r="D502" s="54"/>
    </row>
    <row r="503" spans="1:4" ht="14.25" customHeight="1">
      <c r="A503" s="48"/>
      <c r="B503" s="6"/>
      <c r="C503" s="54"/>
      <c r="D503" s="54"/>
    </row>
    <row r="504" spans="1:4" ht="14.25" customHeight="1">
      <c r="A504" s="48"/>
      <c r="B504" s="6"/>
      <c r="C504" s="54"/>
      <c r="D504" s="54"/>
    </row>
    <row r="505" spans="1:4" ht="14.25" customHeight="1">
      <c r="A505" s="48"/>
      <c r="B505" s="6"/>
      <c r="C505" s="54"/>
      <c r="D505" s="54"/>
    </row>
    <row r="506" spans="1:4" ht="14.25" customHeight="1">
      <c r="A506" s="48"/>
      <c r="B506" s="6"/>
      <c r="C506" s="54"/>
      <c r="D506" s="54"/>
    </row>
    <row r="507" spans="1:4" ht="14.25" customHeight="1">
      <c r="A507" s="48"/>
      <c r="B507" s="6"/>
      <c r="C507" s="54"/>
      <c r="D507" s="54"/>
    </row>
    <row r="508" spans="1:4" ht="14.25" customHeight="1">
      <c r="A508" s="48"/>
      <c r="B508" s="6"/>
      <c r="C508" s="54"/>
      <c r="D508" s="54"/>
    </row>
    <row r="509" spans="1:4" ht="14.25" customHeight="1">
      <c r="A509" s="48"/>
      <c r="B509" s="6"/>
      <c r="C509" s="54"/>
      <c r="D509" s="54"/>
    </row>
    <row r="510" spans="1:4" ht="14.25" customHeight="1">
      <c r="A510" s="48"/>
      <c r="B510" s="6"/>
      <c r="C510" s="54"/>
      <c r="D510" s="54"/>
    </row>
    <row r="511" spans="1:4" ht="14.25" customHeight="1">
      <c r="A511" s="48"/>
      <c r="B511" s="6"/>
      <c r="C511" s="54"/>
      <c r="D511" s="54"/>
    </row>
    <row r="512" spans="1:4" ht="14.25" customHeight="1">
      <c r="A512" s="48"/>
      <c r="B512" s="6"/>
      <c r="C512" s="54"/>
      <c r="D512" s="54"/>
    </row>
    <row r="513" spans="1:4" ht="14.25" customHeight="1">
      <c r="A513" s="48"/>
      <c r="B513" s="6"/>
      <c r="C513" s="54"/>
      <c r="D513" s="54"/>
    </row>
    <row r="514" spans="1:4" ht="14.25" customHeight="1">
      <c r="A514" s="48"/>
      <c r="B514" s="6"/>
      <c r="C514" s="54"/>
      <c r="D514" s="54"/>
    </row>
    <row r="515" spans="1:4" ht="14.25" customHeight="1">
      <c r="A515" s="48"/>
      <c r="B515" s="6"/>
      <c r="C515" s="54"/>
      <c r="D515" s="54"/>
    </row>
    <row r="516" spans="1:4" ht="14.25" customHeight="1">
      <c r="A516" s="48"/>
      <c r="B516" s="6"/>
      <c r="C516" s="54"/>
      <c r="D516" s="54"/>
    </row>
    <row r="517" spans="1:4" ht="14.25" customHeight="1">
      <c r="A517" s="48"/>
      <c r="B517" s="6"/>
      <c r="C517" s="54"/>
      <c r="D517" s="54"/>
    </row>
    <row r="518" spans="1:4" ht="14.25" customHeight="1">
      <c r="A518" s="48"/>
      <c r="B518" s="6"/>
      <c r="C518" s="54"/>
      <c r="D518" s="54"/>
    </row>
    <row r="519" spans="1:4" ht="14.25" customHeight="1">
      <c r="A519" s="48"/>
      <c r="B519" s="6"/>
      <c r="C519" s="54"/>
      <c r="D519" s="54"/>
    </row>
    <row r="520" spans="1:4" ht="14.25" customHeight="1">
      <c r="A520" s="48"/>
      <c r="B520" s="6"/>
      <c r="C520" s="54"/>
      <c r="D520" s="54"/>
    </row>
    <row r="521" spans="1:4" ht="14.25" customHeight="1">
      <c r="A521" s="48"/>
      <c r="B521" s="6"/>
      <c r="C521" s="54"/>
      <c r="D521" s="54"/>
    </row>
    <row r="522" spans="1:4" ht="14.25" customHeight="1">
      <c r="A522" s="48"/>
      <c r="B522" s="6"/>
      <c r="C522" s="54"/>
      <c r="D522" s="54"/>
    </row>
    <row r="523" spans="1:4" ht="14.25" customHeight="1">
      <c r="A523" s="48"/>
      <c r="B523" s="6"/>
      <c r="C523" s="54"/>
      <c r="D523" s="54"/>
    </row>
    <row r="524" spans="1:4" ht="14.25" customHeight="1">
      <c r="A524" s="48"/>
      <c r="B524" s="6"/>
      <c r="C524" s="54"/>
      <c r="D524" s="54"/>
    </row>
    <row r="525" spans="1:4" ht="14.25" customHeight="1">
      <c r="A525" s="48"/>
      <c r="B525" s="6"/>
      <c r="C525" s="54"/>
      <c r="D525" s="54"/>
    </row>
    <row r="526" spans="1:4" ht="14.25" customHeight="1">
      <c r="A526" s="48"/>
      <c r="B526" s="6"/>
      <c r="C526" s="54"/>
      <c r="D526" s="54"/>
    </row>
    <row r="527" spans="1:4" ht="14.25" customHeight="1">
      <c r="A527" s="48"/>
      <c r="B527" s="6"/>
      <c r="C527" s="54"/>
      <c r="D527" s="54"/>
    </row>
    <row r="528" spans="1:4" ht="14.25" customHeight="1">
      <c r="A528" s="48"/>
      <c r="B528" s="6"/>
      <c r="C528" s="54"/>
      <c r="D528" s="54"/>
    </row>
    <row r="529" spans="1:4" ht="14.25" customHeight="1">
      <c r="A529" s="48"/>
      <c r="B529" s="6"/>
      <c r="C529" s="54"/>
      <c r="D529" s="54"/>
    </row>
    <row r="530" spans="1:4" ht="14.25" customHeight="1">
      <c r="A530" s="48"/>
      <c r="B530" s="6"/>
      <c r="C530" s="54"/>
      <c r="D530" s="54"/>
    </row>
    <row r="531" spans="1:4" ht="14.25" customHeight="1">
      <c r="A531" s="48"/>
      <c r="B531" s="6"/>
      <c r="C531" s="54"/>
      <c r="D531" s="54"/>
    </row>
    <row r="532" spans="1:4" ht="14.25" customHeight="1">
      <c r="A532" s="48"/>
      <c r="B532" s="6"/>
      <c r="C532" s="54"/>
      <c r="D532" s="54"/>
    </row>
    <row r="533" spans="1:4" ht="14.25" customHeight="1">
      <c r="A533" s="48"/>
      <c r="B533" s="6"/>
      <c r="C533" s="54"/>
      <c r="D533" s="54"/>
    </row>
    <row r="534" spans="1:4" ht="14.25" customHeight="1">
      <c r="A534" s="48"/>
      <c r="B534" s="6"/>
      <c r="C534" s="54"/>
      <c r="D534" s="54"/>
    </row>
    <row r="535" spans="1:4" ht="14.25" customHeight="1">
      <c r="A535" s="48"/>
      <c r="B535" s="6"/>
      <c r="C535" s="54"/>
      <c r="D535" s="54"/>
    </row>
    <row r="536" spans="1:4" ht="14.25" customHeight="1">
      <c r="A536" s="48"/>
      <c r="B536" s="6"/>
      <c r="C536" s="54"/>
      <c r="D536" s="54"/>
    </row>
    <row r="537" spans="1:4" ht="14.25" customHeight="1">
      <c r="A537" s="48"/>
      <c r="B537" s="6"/>
      <c r="C537" s="54"/>
      <c r="D537" s="54"/>
    </row>
    <row r="538" spans="1:4" ht="14.25" customHeight="1">
      <c r="A538" s="48"/>
      <c r="B538" s="6"/>
      <c r="C538" s="54"/>
      <c r="D538" s="54"/>
    </row>
    <row r="539" spans="1:4" ht="14.25" customHeight="1">
      <c r="A539" s="48"/>
      <c r="B539" s="6"/>
      <c r="C539" s="54"/>
      <c r="D539" s="54"/>
    </row>
    <row r="540" spans="1:4" ht="14.25" customHeight="1">
      <c r="A540" s="48"/>
      <c r="B540" s="6"/>
      <c r="C540" s="54"/>
      <c r="D540" s="54"/>
    </row>
    <row r="541" spans="1:4" ht="14.25" customHeight="1">
      <c r="A541" s="48"/>
      <c r="B541" s="6"/>
      <c r="C541" s="54"/>
      <c r="D541" s="54"/>
    </row>
    <row r="542" spans="1:4" ht="14.25" customHeight="1">
      <c r="A542" s="48"/>
      <c r="B542" s="6"/>
      <c r="C542" s="54"/>
      <c r="D542" s="54"/>
    </row>
    <row r="543" spans="1:4" ht="14.25" customHeight="1">
      <c r="A543" s="48"/>
      <c r="B543" s="6"/>
      <c r="C543" s="54"/>
      <c r="D543" s="54"/>
    </row>
    <row r="544" spans="1:4" ht="14.25" customHeight="1">
      <c r="A544" s="48"/>
      <c r="B544" s="6"/>
      <c r="C544" s="54"/>
      <c r="D544" s="54"/>
    </row>
    <row r="545" spans="1:4" ht="14.25" customHeight="1">
      <c r="A545" s="48"/>
      <c r="B545" s="6"/>
      <c r="C545" s="54"/>
      <c r="D545" s="54"/>
    </row>
    <row r="546" spans="1:4" ht="14.25" customHeight="1">
      <c r="A546" s="48"/>
      <c r="B546" s="6"/>
      <c r="C546" s="54"/>
      <c r="D546" s="54"/>
    </row>
    <row r="547" spans="1:4" ht="14.25" customHeight="1">
      <c r="A547" s="48"/>
      <c r="B547" s="6"/>
      <c r="C547" s="54"/>
      <c r="D547" s="54"/>
    </row>
    <row r="548" spans="1:4" ht="14.25" customHeight="1">
      <c r="A548" s="48"/>
      <c r="B548" s="6"/>
      <c r="C548" s="54"/>
      <c r="D548" s="54"/>
    </row>
    <row r="549" spans="1:4" ht="14.25" customHeight="1">
      <c r="A549" s="48"/>
      <c r="B549" s="6"/>
      <c r="C549" s="54"/>
      <c r="D549" s="54"/>
    </row>
    <row r="550" spans="1:4" ht="14.25" customHeight="1">
      <c r="A550" s="48"/>
      <c r="B550" s="6"/>
      <c r="C550" s="54"/>
      <c r="D550" s="54"/>
    </row>
    <row r="551" spans="1:4" ht="14.25" customHeight="1">
      <c r="A551" s="48"/>
      <c r="B551" s="6"/>
      <c r="C551" s="54"/>
      <c r="D551" s="54"/>
    </row>
    <row r="552" spans="1:4" ht="14.25" customHeight="1">
      <c r="A552" s="48"/>
      <c r="B552" s="6"/>
      <c r="C552" s="54"/>
      <c r="D552" s="54"/>
    </row>
    <row r="553" spans="1:4" ht="14.25" customHeight="1">
      <c r="A553" s="48"/>
      <c r="B553" s="6"/>
      <c r="C553" s="54"/>
      <c r="D553" s="54"/>
    </row>
    <row r="554" spans="1:4" ht="14.25" customHeight="1">
      <c r="A554" s="48"/>
      <c r="B554" s="6"/>
      <c r="C554" s="54"/>
      <c r="D554" s="54"/>
    </row>
    <row r="555" spans="1:4" ht="14.25" customHeight="1">
      <c r="A555" s="48"/>
      <c r="B555" s="6"/>
      <c r="C555" s="54"/>
      <c r="D555" s="54"/>
    </row>
    <row r="556" spans="1:4" ht="14.25" customHeight="1">
      <c r="A556" s="48"/>
      <c r="B556" s="6"/>
      <c r="C556" s="54"/>
      <c r="D556" s="54"/>
    </row>
    <row r="557" spans="1:4" ht="14.25" customHeight="1">
      <c r="A557" s="48"/>
      <c r="B557" s="6"/>
      <c r="C557" s="54"/>
      <c r="D557" s="54"/>
    </row>
    <row r="558" spans="1:4" ht="14.25" customHeight="1">
      <c r="A558" s="48"/>
      <c r="B558" s="6"/>
      <c r="C558" s="54"/>
      <c r="D558" s="54"/>
    </row>
    <row r="559" spans="1:4" ht="14.25" customHeight="1">
      <c r="A559" s="48"/>
      <c r="B559" s="6"/>
      <c r="C559" s="54"/>
      <c r="D559" s="54"/>
    </row>
    <row r="560" spans="1:4" ht="14.25" customHeight="1">
      <c r="A560" s="48"/>
      <c r="B560" s="6"/>
      <c r="C560" s="54"/>
      <c r="D560" s="54"/>
    </row>
    <row r="561" spans="1:4" ht="14.25" customHeight="1">
      <c r="A561" s="48"/>
      <c r="B561" s="6"/>
      <c r="C561" s="54"/>
      <c r="D561" s="54"/>
    </row>
    <row r="562" spans="1:4" ht="14.25" customHeight="1">
      <c r="A562" s="48"/>
      <c r="B562" s="6"/>
      <c r="C562" s="54"/>
      <c r="D562" s="54"/>
    </row>
    <row r="563" spans="1:4" ht="14.25" customHeight="1">
      <c r="A563" s="48"/>
      <c r="B563" s="6"/>
      <c r="C563" s="54"/>
      <c r="D563" s="54"/>
    </row>
    <row r="564" spans="1:4" ht="14.25" customHeight="1">
      <c r="A564" s="48"/>
      <c r="B564" s="6"/>
      <c r="C564" s="54"/>
      <c r="D564" s="54"/>
    </row>
    <row r="565" spans="1:4" ht="14.25" customHeight="1">
      <c r="A565" s="48"/>
      <c r="B565" s="6"/>
      <c r="C565" s="54"/>
      <c r="D565" s="54"/>
    </row>
    <row r="566" spans="1:4" ht="14.25" customHeight="1">
      <c r="A566" s="48"/>
      <c r="B566" s="6"/>
      <c r="C566" s="54"/>
      <c r="D566" s="54"/>
    </row>
    <row r="567" spans="1:4" ht="14.25" customHeight="1">
      <c r="A567" s="48"/>
      <c r="B567" s="6"/>
      <c r="C567" s="54"/>
      <c r="D567" s="54"/>
    </row>
    <row r="568" spans="1:4" ht="14.25" customHeight="1">
      <c r="A568" s="48"/>
      <c r="B568" s="6"/>
      <c r="C568" s="54"/>
      <c r="D568" s="54"/>
    </row>
    <row r="569" spans="1:4" ht="14.25" customHeight="1">
      <c r="A569" s="48"/>
      <c r="B569" s="6"/>
      <c r="C569" s="54"/>
      <c r="D569" s="54"/>
    </row>
    <row r="570" spans="1:4" ht="14.25" customHeight="1">
      <c r="A570" s="48"/>
      <c r="B570" s="6"/>
      <c r="C570" s="54"/>
      <c r="D570" s="54"/>
    </row>
    <row r="571" spans="1:4" ht="14.25" customHeight="1">
      <c r="A571" s="48"/>
      <c r="B571" s="6"/>
      <c r="C571" s="54"/>
      <c r="D571" s="54"/>
    </row>
    <row r="572" spans="1:4" ht="14.25" customHeight="1">
      <c r="A572" s="48"/>
      <c r="B572" s="6"/>
      <c r="C572" s="54"/>
      <c r="D572" s="54"/>
    </row>
    <row r="573" spans="1:4" ht="14.25" customHeight="1">
      <c r="A573" s="48"/>
      <c r="B573" s="6"/>
      <c r="C573" s="54"/>
      <c r="D573" s="54"/>
    </row>
    <row r="574" spans="1:4" ht="14.25" customHeight="1">
      <c r="A574" s="48"/>
      <c r="B574" s="6"/>
      <c r="C574" s="54"/>
      <c r="D574" s="54"/>
    </row>
    <row r="575" spans="1:4" ht="14.25" customHeight="1">
      <c r="A575" s="48"/>
      <c r="B575" s="6"/>
      <c r="C575" s="54"/>
      <c r="D575" s="54"/>
    </row>
    <row r="576" spans="1:4" ht="14.25" customHeight="1">
      <c r="A576" s="48"/>
      <c r="B576" s="6"/>
      <c r="C576" s="54"/>
      <c r="D576" s="54"/>
    </row>
    <row r="577" spans="1:4" ht="14.25" customHeight="1">
      <c r="A577" s="48"/>
      <c r="B577" s="6"/>
      <c r="C577" s="54"/>
      <c r="D577" s="54"/>
    </row>
    <row r="578" spans="1:4" ht="14.25" customHeight="1">
      <c r="A578" s="48"/>
      <c r="B578" s="6"/>
      <c r="C578" s="54"/>
      <c r="D578" s="54"/>
    </row>
    <row r="579" spans="1:4" ht="14.25" customHeight="1">
      <c r="A579" s="48"/>
      <c r="B579" s="6"/>
      <c r="C579" s="54"/>
      <c r="D579" s="54"/>
    </row>
    <row r="580" spans="1:4" ht="14.25" customHeight="1">
      <c r="A580" s="48"/>
      <c r="B580" s="6"/>
      <c r="C580" s="54"/>
      <c r="D580" s="54"/>
    </row>
    <row r="581" spans="1:4" ht="14.25" customHeight="1">
      <c r="A581" s="48"/>
      <c r="B581" s="6"/>
      <c r="C581" s="54"/>
      <c r="D581" s="54"/>
    </row>
    <row r="582" spans="1:4" ht="14.25" customHeight="1">
      <c r="A582" s="48"/>
      <c r="B582" s="6"/>
      <c r="C582" s="54"/>
      <c r="D582" s="54"/>
    </row>
    <row r="583" spans="1:4" ht="14.25" customHeight="1">
      <c r="A583" s="48"/>
      <c r="B583" s="6"/>
      <c r="C583" s="54"/>
      <c r="D583" s="54"/>
    </row>
    <row r="584" spans="1:4" ht="14.25" customHeight="1">
      <c r="A584" s="48"/>
      <c r="B584" s="6"/>
      <c r="C584" s="54"/>
      <c r="D584" s="54"/>
    </row>
    <row r="585" spans="1:4" ht="14.25" customHeight="1">
      <c r="A585" s="48"/>
      <c r="B585" s="6"/>
      <c r="C585" s="54"/>
      <c r="D585" s="54"/>
    </row>
    <row r="586" spans="1:4" ht="14.25" customHeight="1">
      <c r="A586" s="48"/>
      <c r="B586" s="6"/>
      <c r="C586" s="54"/>
      <c r="D586" s="54"/>
    </row>
    <row r="587" spans="1:4" ht="14.25" customHeight="1">
      <c r="A587" s="48"/>
      <c r="B587" s="6"/>
      <c r="C587" s="54"/>
      <c r="D587" s="54"/>
    </row>
    <row r="588" spans="1:4" ht="14.25" customHeight="1">
      <c r="A588" s="48"/>
      <c r="B588" s="6"/>
      <c r="C588" s="54"/>
      <c r="D588" s="54"/>
    </row>
    <row r="589" spans="1:4" ht="14.25" customHeight="1">
      <c r="A589" s="48"/>
      <c r="B589" s="6"/>
      <c r="C589" s="54"/>
      <c r="D589" s="54"/>
    </row>
    <row r="590" spans="1:4" ht="14.25" customHeight="1">
      <c r="A590" s="48"/>
      <c r="B590" s="6"/>
      <c r="C590" s="54"/>
      <c r="D590" s="54"/>
    </row>
    <row r="591" spans="1:4" ht="14.25" customHeight="1">
      <c r="A591" s="48"/>
      <c r="B591" s="6"/>
      <c r="C591" s="54"/>
      <c r="D591" s="54"/>
    </row>
    <row r="592" spans="1:4" ht="14.25" customHeight="1">
      <c r="A592" s="48"/>
      <c r="B592" s="6"/>
      <c r="C592" s="54"/>
      <c r="D592" s="54"/>
    </row>
    <row r="593" spans="1:4" ht="14.25" customHeight="1">
      <c r="A593" s="48"/>
      <c r="B593" s="6"/>
      <c r="C593" s="54"/>
      <c r="D593" s="54"/>
    </row>
    <row r="594" spans="1:4" ht="14.25" customHeight="1">
      <c r="A594" s="48"/>
      <c r="B594" s="6"/>
      <c r="C594" s="54"/>
      <c r="D594" s="54"/>
    </row>
    <row r="595" spans="1:4" ht="14.25" customHeight="1">
      <c r="A595" s="48"/>
      <c r="B595" s="6"/>
      <c r="C595" s="54"/>
      <c r="D595" s="54"/>
    </row>
    <row r="596" spans="1:4" ht="14.25" customHeight="1">
      <c r="A596" s="48"/>
      <c r="B596" s="6"/>
      <c r="C596" s="54"/>
      <c r="D596" s="54"/>
    </row>
    <row r="597" spans="1:4" ht="14.25" customHeight="1">
      <c r="A597" s="48"/>
      <c r="B597" s="6"/>
      <c r="C597" s="54"/>
      <c r="D597" s="54"/>
    </row>
    <row r="598" spans="1:4" ht="14.25" customHeight="1">
      <c r="A598" s="48"/>
      <c r="B598" s="6"/>
      <c r="C598" s="54"/>
      <c r="D598" s="54"/>
    </row>
    <row r="599" spans="1:4" ht="14.25" customHeight="1">
      <c r="A599" s="48"/>
      <c r="B599" s="6"/>
      <c r="C599" s="54"/>
      <c r="D599" s="54"/>
    </row>
    <row r="600" spans="1:4" ht="14.25" customHeight="1">
      <c r="A600" s="48"/>
      <c r="B600" s="6"/>
      <c r="C600" s="54"/>
      <c r="D600" s="54"/>
    </row>
    <row r="601" spans="1:4" ht="14.25" customHeight="1">
      <c r="A601" s="48"/>
      <c r="B601" s="6"/>
      <c r="C601" s="54"/>
      <c r="D601" s="54"/>
    </row>
    <row r="602" spans="1:4" ht="14.25" customHeight="1">
      <c r="A602" s="48"/>
      <c r="B602" s="6"/>
      <c r="C602" s="54"/>
      <c r="D602" s="54"/>
    </row>
    <row r="603" spans="1:4" ht="14.25" customHeight="1">
      <c r="A603" s="48"/>
      <c r="B603" s="6"/>
      <c r="C603" s="54"/>
      <c r="D603" s="54"/>
    </row>
    <row r="604" spans="1:4" ht="14.25" customHeight="1">
      <c r="A604" s="48"/>
      <c r="B604" s="6"/>
      <c r="C604" s="54"/>
      <c r="D604" s="54"/>
    </row>
    <row r="605" spans="1:4" ht="14.25" customHeight="1">
      <c r="A605" s="48"/>
      <c r="B605" s="6"/>
      <c r="C605" s="54"/>
      <c r="D605" s="54"/>
    </row>
    <row r="606" spans="1:4" ht="14.25" customHeight="1">
      <c r="A606" s="48"/>
      <c r="B606" s="6"/>
      <c r="C606" s="54"/>
      <c r="D606" s="54"/>
    </row>
    <row r="607" spans="1:4" ht="14.25" customHeight="1">
      <c r="A607" s="48"/>
      <c r="B607" s="6"/>
      <c r="C607" s="54"/>
      <c r="D607" s="54"/>
    </row>
    <row r="608" spans="1:4" ht="14.25" customHeight="1">
      <c r="A608" s="48"/>
      <c r="B608" s="6"/>
      <c r="C608" s="54"/>
      <c r="D608" s="54"/>
    </row>
    <row r="609" spans="1:4" ht="14.25" customHeight="1">
      <c r="A609" s="48"/>
      <c r="B609" s="6"/>
      <c r="C609" s="54"/>
      <c r="D609" s="54"/>
    </row>
    <row r="610" spans="1:4" ht="14.25" customHeight="1">
      <c r="A610" s="48"/>
      <c r="B610" s="6"/>
      <c r="C610" s="54"/>
      <c r="D610" s="54"/>
    </row>
    <row r="611" spans="1:4" ht="14.25" customHeight="1">
      <c r="A611" s="48"/>
      <c r="B611" s="6"/>
      <c r="C611" s="54"/>
      <c r="D611" s="54"/>
    </row>
    <row r="612" spans="1:4" ht="14.25" customHeight="1">
      <c r="A612" s="48"/>
      <c r="B612" s="6"/>
      <c r="C612" s="54"/>
      <c r="D612" s="54"/>
    </row>
    <row r="613" spans="1:4" ht="14.25" customHeight="1">
      <c r="A613" s="48"/>
      <c r="B613" s="6"/>
      <c r="C613" s="54"/>
      <c r="D613" s="54"/>
    </row>
    <row r="614" spans="1:4" ht="14.25" customHeight="1">
      <c r="A614" s="48"/>
      <c r="B614" s="6"/>
      <c r="C614" s="54"/>
      <c r="D614" s="54"/>
    </row>
    <row r="615" spans="1:4" ht="14.25" customHeight="1">
      <c r="A615" s="48"/>
      <c r="B615" s="6"/>
      <c r="C615" s="54"/>
      <c r="D615" s="54"/>
    </row>
    <row r="616" spans="1:4" ht="14.25" customHeight="1">
      <c r="A616" s="48"/>
      <c r="B616" s="6"/>
      <c r="C616" s="54"/>
      <c r="D616" s="54"/>
    </row>
    <row r="617" spans="1:4" ht="14.25" customHeight="1">
      <c r="A617" s="48"/>
      <c r="B617" s="6"/>
      <c r="C617" s="54"/>
      <c r="D617" s="54"/>
    </row>
    <row r="618" spans="1:4" ht="14.25" customHeight="1">
      <c r="A618" s="48"/>
      <c r="B618" s="6"/>
      <c r="C618" s="54"/>
      <c r="D618" s="54"/>
    </row>
    <row r="619" spans="1:4" ht="14.25" customHeight="1">
      <c r="A619" s="48"/>
      <c r="B619" s="6"/>
      <c r="C619" s="54"/>
      <c r="D619" s="54"/>
    </row>
    <row r="620" spans="1:4" ht="14.25" customHeight="1">
      <c r="A620" s="48"/>
      <c r="B620" s="6"/>
      <c r="C620" s="54"/>
      <c r="D620" s="54"/>
    </row>
    <row r="621" spans="1:4" ht="14.25" customHeight="1">
      <c r="A621" s="48"/>
      <c r="B621" s="6"/>
      <c r="C621" s="54"/>
      <c r="D621" s="54"/>
    </row>
    <row r="622" spans="1:4" ht="14.25" customHeight="1">
      <c r="A622" s="48"/>
      <c r="B622" s="6"/>
      <c r="C622" s="54"/>
      <c r="D622" s="54"/>
    </row>
    <row r="623" spans="1:4" ht="14.25" customHeight="1">
      <c r="A623" s="48"/>
      <c r="B623" s="6"/>
      <c r="C623" s="54"/>
      <c r="D623" s="54"/>
    </row>
    <row r="624" spans="1:4" ht="14.25" customHeight="1">
      <c r="A624" s="48"/>
      <c r="B624" s="6"/>
      <c r="C624" s="54"/>
      <c r="D624" s="54"/>
    </row>
    <row r="625" spans="1:4" ht="14.25" customHeight="1">
      <c r="A625" s="48"/>
      <c r="B625" s="6"/>
      <c r="C625" s="54"/>
      <c r="D625" s="54"/>
    </row>
    <row r="626" spans="1:4" ht="14.25" customHeight="1">
      <c r="A626" s="48"/>
      <c r="B626" s="6"/>
      <c r="C626" s="54"/>
      <c r="D626" s="54"/>
    </row>
    <row r="627" spans="1:4" ht="14.25" customHeight="1">
      <c r="A627" s="48"/>
      <c r="B627" s="6"/>
      <c r="C627" s="54"/>
      <c r="D627" s="54"/>
    </row>
    <row r="628" spans="1:4" ht="14.25" customHeight="1">
      <c r="A628" s="48"/>
      <c r="B628" s="6"/>
      <c r="C628" s="54"/>
      <c r="D628" s="54"/>
    </row>
    <row r="629" spans="1:4" ht="14.25" customHeight="1">
      <c r="A629" s="48"/>
      <c r="B629" s="6"/>
      <c r="C629" s="54"/>
      <c r="D629" s="54"/>
    </row>
    <row r="630" spans="1:4" ht="14.25" customHeight="1">
      <c r="A630" s="48"/>
      <c r="B630" s="6"/>
      <c r="C630" s="54"/>
      <c r="D630" s="54"/>
    </row>
    <row r="631" spans="1:4" ht="14.25" customHeight="1">
      <c r="A631" s="48"/>
      <c r="B631" s="6"/>
      <c r="C631" s="54"/>
      <c r="D631" s="54"/>
    </row>
    <row r="632" spans="1:4" ht="14.25" customHeight="1">
      <c r="A632" s="48"/>
      <c r="B632" s="6"/>
      <c r="C632" s="54"/>
      <c r="D632" s="54"/>
    </row>
    <row r="633" spans="1:4" ht="14.25" customHeight="1">
      <c r="A633" s="48"/>
      <c r="B633" s="6"/>
      <c r="C633" s="54"/>
      <c r="D633" s="54"/>
    </row>
    <row r="634" spans="1:4" ht="14.25" customHeight="1">
      <c r="A634" s="48"/>
      <c r="B634" s="6"/>
      <c r="C634" s="54"/>
      <c r="D634" s="54"/>
    </row>
    <row r="635" spans="1:4" ht="14.25" customHeight="1">
      <c r="A635" s="48"/>
      <c r="B635" s="6"/>
      <c r="C635" s="54"/>
      <c r="D635" s="54"/>
    </row>
    <row r="636" spans="1:4" ht="14.25" customHeight="1">
      <c r="A636" s="48"/>
      <c r="B636" s="6"/>
      <c r="C636" s="54"/>
      <c r="D636" s="54"/>
    </row>
    <row r="637" spans="1:4" ht="14.25" customHeight="1">
      <c r="A637" s="48"/>
      <c r="B637" s="6"/>
      <c r="C637" s="54"/>
      <c r="D637" s="54"/>
    </row>
    <row r="638" spans="1:4" ht="14.25" customHeight="1">
      <c r="A638" s="48"/>
      <c r="B638" s="6"/>
      <c r="C638" s="54"/>
      <c r="D638" s="54"/>
    </row>
    <row r="639" spans="1:4" ht="14.25" customHeight="1">
      <c r="A639" s="48"/>
      <c r="B639" s="6"/>
      <c r="C639" s="54"/>
      <c r="D639" s="54"/>
    </row>
    <row r="640" spans="1:4" ht="14.25" customHeight="1">
      <c r="A640" s="48"/>
      <c r="B640" s="6"/>
      <c r="C640" s="54"/>
      <c r="D640" s="54"/>
    </row>
    <row r="641" spans="1:4" ht="14.25" customHeight="1">
      <c r="A641" s="48"/>
      <c r="B641" s="6"/>
      <c r="C641" s="54"/>
      <c r="D641" s="54"/>
    </row>
    <row r="642" spans="1:4" ht="14.25" customHeight="1">
      <c r="A642" s="48"/>
      <c r="B642" s="6"/>
      <c r="C642" s="54"/>
      <c r="D642" s="54"/>
    </row>
    <row r="643" spans="1:4" ht="14.25" customHeight="1">
      <c r="A643" s="48"/>
      <c r="B643" s="6"/>
      <c r="C643" s="54"/>
      <c r="D643" s="54"/>
    </row>
    <row r="644" spans="1:4" ht="14.25" customHeight="1">
      <c r="A644" s="48"/>
      <c r="B644" s="6"/>
      <c r="C644" s="54"/>
      <c r="D644" s="54"/>
    </row>
    <row r="645" spans="1:4" ht="14.25" customHeight="1">
      <c r="A645" s="48"/>
      <c r="B645" s="6"/>
      <c r="C645" s="54"/>
      <c r="D645" s="54"/>
    </row>
    <row r="646" spans="1:4" ht="14.25" customHeight="1">
      <c r="A646" s="48"/>
      <c r="B646" s="6"/>
      <c r="C646" s="54"/>
      <c r="D646" s="54"/>
    </row>
    <row r="647" spans="1:4" ht="14.25" customHeight="1">
      <c r="A647" s="48"/>
      <c r="B647" s="6"/>
      <c r="C647" s="54"/>
      <c r="D647" s="54"/>
    </row>
    <row r="648" spans="1:4" ht="14.25" customHeight="1">
      <c r="A648" s="48"/>
      <c r="B648" s="6"/>
      <c r="C648" s="54"/>
      <c r="D648" s="54"/>
    </row>
    <row r="649" spans="1:4" ht="14.25" customHeight="1">
      <c r="A649" s="48"/>
      <c r="B649" s="6"/>
      <c r="C649" s="54"/>
      <c r="D649" s="54"/>
    </row>
    <row r="650" spans="1:4" ht="14.25" customHeight="1">
      <c r="A650" s="48"/>
      <c r="B650" s="6"/>
      <c r="C650" s="54"/>
      <c r="D650" s="54"/>
    </row>
    <row r="651" spans="1:4" ht="14.25" customHeight="1">
      <c r="A651" s="48"/>
      <c r="B651" s="6"/>
      <c r="C651" s="54"/>
      <c r="D651" s="54"/>
    </row>
    <row r="652" spans="1:4" ht="14.25" customHeight="1">
      <c r="A652" s="48"/>
      <c r="B652" s="6"/>
      <c r="C652" s="54"/>
      <c r="D652" s="54"/>
    </row>
    <row r="653" spans="1:4" ht="14.25" customHeight="1">
      <c r="A653" s="48"/>
      <c r="B653" s="6"/>
      <c r="C653" s="54"/>
      <c r="D653" s="54"/>
    </row>
    <row r="654" spans="1:4" ht="14.25" customHeight="1">
      <c r="A654" s="48"/>
      <c r="B654" s="6"/>
      <c r="C654" s="54"/>
      <c r="D654" s="54"/>
    </row>
    <row r="655" spans="1:4" ht="14.25" customHeight="1">
      <c r="A655" s="48"/>
      <c r="B655" s="6"/>
      <c r="C655" s="54"/>
      <c r="D655" s="54"/>
    </row>
    <row r="656" spans="1:4" ht="14.25" customHeight="1">
      <c r="A656" s="48"/>
      <c r="B656" s="6"/>
      <c r="C656" s="54"/>
      <c r="D656" s="54"/>
    </row>
    <row r="657" spans="1:4" ht="14.25" customHeight="1">
      <c r="A657" s="48"/>
      <c r="B657" s="6"/>
      <c r="C657" s="54"/>
      <c r="D657" s="54"/>
    </row>
    <row r="658" spans="1:4" ht="14.25" customHeight="1">
      <c r="A658" s="48"/>
      <c r="B658" s="6"/>
      <c r="C658" s="54"/>
      <c r="D658" s="54"/>
    </row>
    <row r="659" spans="1:4" ht="14.25" customHeight="1">
      <c r="A659" s="48"/>
      <c r="B659" s="6"/>
      <c r="C659" s="54"/>
      <c r="D659" s="54"/>
    </row>
    <row r="660" spans="1:4" ht="14.25" customHeight="1">
      <c r="A660" s="48"/>
      <c r="B660" s="6"/>
      <c r="C660" s="54"/>
      <c r="D660" s="54"/>
    </row>
    <row r="661" spans="1:4" ht="14.25" customHeight="1">
      <c r="A661" s="48"/>
      <c r="B661" s="6"/>
      <c r="C661" s="54"/>
      <c r="D661" s="54"/>
    </row>
    <row r="662" spans="1:4" ht="14.25" customHeight="1">
      <c r="A662" s="48"/>
      <c r="B662" s="6"/>
      <c r="C662" s="54"/>
      <c r="D662" s="54"/>
    </row>
    <row r="663" spans="1:4" ht="14.25" customHeight="1">
      <c r="A663" s="48"/>
      <c r="B663" s="6"/>
      <c r="C663" s="54"/>
      <c r="D663" s="54"/>
    </row>
    <row r="664" spans="1:4" ht="14.25" customHeight="1">
      <c r="A664" s="48"/>
      <c r="B664" s="6"/>
      <c r="C664" s="54"/>
      <c r="D664" s="54"/>
    </row>
    <row r="665" spans="1:4" ht="14.25" customHeight="1">
      <c r="A665" s="48"/>
      <c r="B665" s="6"/>
      <c r="C665" s="54"/>
      <c r="D665" s="54"/>
    </row>
    <row r="666" spans="1:4" ht="14.25" customHeight="1">
      <c r="A666" s="48"/>
      <c r="B666" s="6"/>
      <c r="C666" s="54"/>
      <c r="D666" s="54"/>
    </row>
    <row r="667" spans="1:4" ht="14.25" customHeight="1">
      <c r="A667" s="48"/>
      <c r="B667" s="6"/>
      <c r="C667" s="54"/>
      <c r="D667" s="54"/>
    </row>
    <row r="668" spans="1:4" ht="14.25" customHeight="1">
      <c r="A668" s="48"/>
      <c r="B668" s="6"/>
      <c r="C668" s="54"/>
      <c r="D668" s="54"/>
    </row>
    <row r="669" spans="1:4" ht="14.25" customHeight="1">
      <c r="A669" s="48"/>
      <c r="B669" s="6"/>
      <c r="C669" s="54"/>
      <c r="D669" s="54"/>
    </row>
    <row r="670" spans="1:4" ht="14.25" customHeight="1">
      <c r="A670" s="48"/>
      <c r="B670" s="6"/>
      <c r="C670" s="54"/>
      <c r="D670" s="54"/>
    </row>
    <row r="671" spans="1:4" ht="15" customHeight="1">
      <c r="A671" s="48"/>
      <c r="B671" s="6"/>
      <c r="C671" s="54"/>
      <c r="D671" s="54"/>
    </row>
    <row r="672" spans="1:4" ht="15" customHeight="1">
      <c r="A672" s="48"/>
      <c r="B672" s="6"/>
      <c r="C672" s="54"/>
      <c r="D672" s="54"/>
    </row>
    <row r="673" spans="1:4" ht="15" customHeight="1">
      <c r="A673" s="48"/>
      <c r="B673" s="6"/>
      <c r="C673" s="54"/>
      <c r="D673" s="54"/>
    </row>
    <row r="674" spans="1:4" ht="15" customHeight="1">
      <c r="A674" s="48"/>
      <c r="B674" s="6"/>
      <c r="C674" s="54"/>
      <c r="D674" s="54"/>
    </row>
    <row r="675" spans="1:4" ht="15" customHeight="1">
      <c r="A675" s="48"/>
      <c r="B675" s="6"/>
      <c r="C675" s="54"/>
      <c r="D675" s="54"/>
    </row>
    <row r="676" spans="1:4" ht="15" customHeight="1">
      <c r="A676" s="48"/>
      <c r="B676" s="6"/>
      <c r="C676" s="54"/>
      <c r="D676" s="54"/>
    </row>
    <row r="677" spans="1:4" ht="15" customHeight="1">
      <c r="A677" s="48"/>
      <c r="B677" s="6"/>
      <c r="C677" s="54"/>
      <c r="D677" s="54"/>
    </row>
    <row r="678" spans="1:4" ht="15" customHeight="1">
      <c r="A678" s="48"/>
      <c r="B678" s="6"/>
      <c r="C678" s="54"/>
      <c r="D678" s="54"/>
    </row>
    <row r="679" spans="1:4" ht="15" customHeight="1">
      <c r="A679" s="48"/>
      <c r="B679" s="6"/>
      <c r="C679" s="54"/>
      <c r="D679" s="54"/>
    </row>
    <row r="680" spans="1:4" ht="15" customHeight="1">
      <c r="A680" s="48"/>
      <c r="B680" s="6"/>
      <c r="C680" s="54"/>
      <c r="D680" s="54"/>
    </row>
    <row r="681" spans="1:4" ht="15" customHeight="1">
      <c r="A681" s="48"/>
      <c r="B681" s="6"/>
      <c r="C681" s="54"/>
      <c r="D681" s="54"/>
    </row>
    <row r="682" spans="1:4" ht="15" customHeight="1">
      <c r="A682" s="48"/>
      <c r="B682" s="6"/>
      <c r="C682" s="54"/>
      <c r="D682" s="54"/>
    </row>
    <row r="683" spans="1:4" ht="15" customHeight="1">
      <c r="A683" s="48"/>
      <c r="B683" s="6"/>
      <c r="C683" s="54"/>
      <c r="D683" s="54"/>
    </row>
    <row r="684" spans="1:4" ht="15" customHeight="1">
      <c r="A684" s="48"/>
      <c r="B684" s="6"/>
      <c r="C684" s="54"/>
      <c r="D684" s="54"/>
    </row>
    <row r="685" spans="1:4" ht="15" customHeight="1">
      <c r="A685" s="48"/>
      <c r="B685" s="6"/>
      <c r="C685" s="54"/>
      <c r="D685" s="54"/>
    </row>
    <row r="686" spans="1:4" ht="15" customHeight="1">
      <c r="A686" s="48"/>
      <c r="B686" s="6"/>
      <c r="C686" s="54"/>
      <c r="D686" s="54"/>
    </row>
    <row r="687" spans="1:4" ht="15" customHeight="1">
      <c r="A687" s="48"/>
      <c r="B687" s="6"/>
      <c r="C687" s="54"/>
      <c r="D687" s="54"/>
    </row>
    <row r="688" spans="1:4" ht="15" customHeight="1">
      <c r="A688" s="48"/>
      <c r="B688" s="6"/>
      <c r="C688" s="54"/>
      <c r="D688" s="54"/>
    </row>
    <row r="689" spans="1:4" ht="15" customHeight="1">
      <c r="A689" s="48"/>
      <c r="B689" s="6"/>
      <c r="C689" s="54"/>
      <c r="D689" s="54"/>
    </row>
    <row r="690" spans="1:4" ht="15" customHeight="1">
      <c r="A690" s="48"/>
      <c r="B690" s="6"/>
      <c r="C690" s="54"/>
      <c r="D690" s="54"/>
    </row>
    <row r="691" spans="1:4" ht="15" customHeight="1">
      <c r="A691" s="48"/>
      <c r="B691" s="6"/>
      <c r="C691" s="54"/>
      <c r="D691" s="54"/>
    </row>
    <row r="692" spans="1:4" ht="15" customHeight="1">
      <c r="A692" s="48"/>
      <c r="B692" s="6"/>
      <c r="C692" s="54"/>
      <c r="D692" s="54"/>
    </row>
    <row r="693" spans="1:4" ht="15" customHeight="1">
      <c r="A693" s="48"/>
      <c r="B693" s="6"/>
      <c r="C693" s="54"/>
      <c r="D693" s="54"/>
    </row>
    <row r="694" spans="1:4" ht="15" customHeight="1">
      <c r="A694" s="48"/>
      <c r="B694" s="6"/>
      <c r="C694" s="54"/>
      <c r="D694" s="54"/>
    </row>
    <row r="695" spans="1:4" ht="15" customHeight="1">
      <c r="A695" s="48"/>
      <c r="B695" s="6"/>
      <c r="C695" s="54"/>
      <c r="D695" s="54"/>
    </row>
    <row r="696" spans="1:4" ht="15" customHeight="1">
      <c r="A696" s="48"/>
      <c r="B696" s="6"/>
      <c r="C696" s="54"/>
      <c r="D696" s="54"/>
    </row>
    <row r="697" spans="1:4" ht="15" customHeight="1">
      <c r="A697" s="48"/>
      <c r="B697" s="6"/>
      <c r="C697" s="54"/>
      <c r="D697" s="54"/>
    </row>
    <row r="698" spans="1:4" ht="15" customHeight="1">
      <c r="A698" s="48"/>
      <c r="B698" s="6"/>
      <c r="C698" s="54"/>
      <c r="D698" s="54"/>
    </row>
    <row r="699" spans="1:4" ht="15" customHeight="1">
      <c r="A699" s="48"/>
      <c r="B699" s="6"/>
      <c r="C699" s="54"/>
      <c r="D699" s="54"/>
    </row>
    <row r="700" spans="1:4" ht="15" customHeight="1">
      <c r="A700" s="48"/>
      <c r="B700" s="6"/>
      <c r="C700" s="54"/>
      <c r="D700" s="54"/>
    </row>
    <row r="701" spans="1:4" ht="15" customHeight="1">
      <c r="A701" s="48"/>
      <c r="B701" s="6"/>
      <c r="C701" s="54"/>
      <c r="D701" s="54"/>
    </row>
    <row r="702" spans="1:4" ht="15" customHeight="1">
      <c r="A702" s="48"/>
      <c r="B702" s="6"/>
      <c r="C702" s="54"/>
      <c r="D702" s="54"/>
    </row>
    <row r="703" spans="1:4" ht="15" customHeight="1">
      <c r="A703" s="48"/>
      <c r="B703" s="6"/>
      <c r="C703" s="54"/>
      <c r="D703" s="54"/>
    </row>
    <row r="704" spans="1:4" ht="15" customHeight="1">
      <c r="A704" s="48"/>
      <c r="B704" s="6"/>
      <c r="C704" s="54"/>
      <c r="D704" s="54"/>
    </row>
    <row r="705" spans="1:4" ht="15" customHeight="1">
      <c r="A705" s="48"/>
      <c r="B705" s="6"/>
      <c r="C705" s="54"/>
      <c r="D705" s="54"/>
    </row>
    <row r="706" spans="1:4" ht="15" customHeight="1">
      <c r="A706" s="48"/>
      <c r="B706" s="6"/>
      <c r="C706" s="54"/>
      <c r="D706" s="54"/>
    </row>
    <row r="707" spans="1:4" ht="15" customHeight="1">
      <c r="A707" s="48"/>
      <c r="B707" s="6"/>
      <c r="C707" s="54"/>
      <c r="D707" s="54"/>
    </row>
    <row r="708" spans="1:4" ht="15" customHeight="1">
      <c r="A708" s="48"/>
      <c r="B708" s="6"/>
      <c r="C708" s="54"/>
      <c r="D708" s="54"/>
    </row>
    <row r="709" spans="1:4" ht="15" customHeight="1">
      <c r="A709" s="48"/>
      <c r="B709" s="6"/>
      <c r="C709" s="54"/>
      <c r="D709" s="54"/>
    </row>
    <row r="710" spans="1:4" ht="15" customHeight="1">
      <c r="A710" s="48"/>
      <c r="B710" s="6"/>
      <c r="C710" s="54"/>
      <c r="D710" s="54"/>
    </row>
    <row r="711" spans="1:4" ht="15" customHeight="1">
      <c r="A711" s="48"/>
      <c r="B711" s="6"/>
      <c r="C711" s="54"/>
      <c r="D711" s="54"/>
    </row>
    <row r="712" spans="1:4" ht="15" customHeight="1">
      <c r="A712" s="48"/>
      <c r="B712" s="6"/>
      <c r="C712" s="54"/>
      <c r="D712" s="54"/>
    </row>
    <row r="713" spans="1:4" ht="15" customHeight="1">
      <c r="A713" s="48"/>
      <c r="B713" s="6"/>
      <c r="C713" s="54"/>
      <c r="D713" s="54"/>
    </row>
    <row r="714" spans="1:4" ht="15" customHeight="1">
      <c r="A714" s="48"/>
      <c r="B714" s="6"/>
      <c r="C714" s="54"/>
      <c r="D714" s="54"/>
    </row>
    <row r="715" spans="1:4" ht="15" customHeight="1">
      <c r="A715" s="48"/>
      <c r="B715" s="6"/>
      <c r="C715" s="54"/>
      <c r="D715" s="54"/>
    </row>
    <row r="716" spans="1:4" ht="15" customHeight="1">
      <c r="A716" s="48"/>
      <c r="B716" s="6"/>
      <c r="C716" s="54"/>
      <c r="D716" s="54"/>
    </row>
    <row r="717" spans="1:4" ht="15" customHeight="1">
      <c r="A717" s="48"/>
      <c r="B717" s="6"/>
      <c r="C717" s="54"/>
      <c r="D717" s="54"/>
    </row>
    <row r="718" spans="1:4" ht="15" customHeight="1">
      <c r="A718" s="48"/>
      <c r="B718" s="6"/>
      <c r="C718" s="54"/>
      <c r="D718" s="54"/>
    </row>
    <row r="719" spans="1:4" ht="15" customHeight="1">
      <c r="A719" s="48"/>
      <c r="B719" s="6"/>
      <c r="C719" s="54"/>
      <c r="D719" s="54"/>
    </row>
    <row r="720" spans="1:4" ht="15" customHeight="1">
      <c r="A720" s="48"/>
      <c r="B720" s="6"/>
      <c r="C720" s="54"/>
      <c r="D720" s="54"/>
    </row>
    <row r="721" spans="1:4" ht="15" customHeight="1">
      <c r="A721" s="48"/>
      <c r="B721" s="6"/>
      <c r="C721" s="54"/>
      <c r="D721" s="54"/>
    </row>
    <row r="722" spans="1:4" ht="15" customHeight="1">
      <c r="A722" s="48"/>
      <c r="B722" s="6"/>
      <c r="C722" s="54"/>
      <c r="D722" s="54"/>
    </row>
    <row r="723" spans="1:4" ht="15" customHeight="1">
      <c r="A723" s="48"/>
      <c r="B723" s="6"/>
      <c r="C723" s="54"/>
      <c r="D723" s="54"/>
    </row>
    <row r="724" spans="1:4" ht="15" customHeight="1">
      <c r="A724" s="48"/>
      <c r="B724" s="6"/>
      <c r="C724" s="54"/>
      <c r="D724" s="54"/>
    </row>
    <row r="725" spans="1:4" ht="15" customHeight="1">
      <c r="A725" s="48"/>
      <c r="B725" s="6"/>
      <c r="C725" s="54"/>
      <c r="D725" s="54"/>
    </row>
    <row r="726" spans="1:4" ht="15" customHeight="1">
      <c r="A726" s="48"/>
      <c r="B726" s="6"/>
      <c r="C726" s="54"/>
      <c r="D726" s="54"/>
    </row>
    <row r="727" spans="1:4" ht="15" customHeight="1">
      <c r="A727" s="48"/>
      <c r="B727" s="6"/>
      <c r="C727" s="54"/>
      <c r="D727" s="54"/>
    </row>
    <row r="728" spans="1:4" ht="15" customHeight="1">
      <c r="A728" s="48"/>
      <c r="B728" s="6"/>
      <c r="C728" s="54"/>
      <c r="D728" s="54"/>
    </row>
    <row r="729" spans="1:4" ht="15" customHeight="1">
      <c r="A729" s="48"/>
      <c r="B729" s="6"/>
      <c r="C729" s="54"/>
      <c r="D729" s="54"/>
    </row>
    <row r="730" spans="1:4" ht="15" customHeight="1">
      <c r="A730" s="48"/>
      <c r="B730" s="6"/>
      <c r="C730" s="54"/>
      <c r="D730" s="54"/>
    </row>
    <row r="731" spans="1:4" ht="15" customHeight="1">
      <c r="A731" s="48"/>
      <c r="B731" s="6"/>
      <c r="C731" s="54"/>
      <c r="D731" s="54"/>
    </row>
    <row r="732" spans="1:4" ht="15" customHeight="1">
      <c r="A732" s="48"/>
      <c r="B732" s="6"/>
      <c r="C732" s="54"/>
      <c r="D732" s="54"/>
    </row>
    <row r="733" spans="1:4" ht="15" customHeight="1">
      <c r="A733" s="48"/>
      <c r="B733" s="6"/>
      <c r="C733" s="54"/>
      <c r="D733" s="54"/>
    </row>
    <row r="734" spans="1:4" ht="15" customHeight="1">
      <c r="A734" s="48"/>
      <c r="B734" s="6"/>
      <c r="C734" s="54"/>
      <c r="D734" s="54"/>
    </row>
    <row r="735" spans="1:4" ht="15" customHeight="1">
      <c r="A735" s="48"/>
      <c r="B735" s="6"/>
      <c r="C735" s="54"/>
      <c r="D735" s="54"/>
    </row>
    <row r="736" spans="1:4" ht="15" customHeight="1">
      <c r="A736" s="48"/>
      <c r="B736" s="6"/>
      <c r="C736" s="54"/>
      <c r="D736" s="54"/>
    </row>
    <row r="737" spans="1:4" ht="15" customHeight="1">
      <c r="A737" s="48"/>
      <c r="B737" s="6"/>
      <c r="C737" s="54"/>
      <c r="D737" s="54"/>
    </row>
    <row r="738" spans="1:4" ht="15" customHeight="1">
      <c r="A738" s="48"/>
      <c r="B738" s="6"/>
      <c r="C738" s="54"/>
      <c r="D738" s="54"/>
    </row>
    <row r="739" spans="1:4" ht="15" customHeight="1">
      <c r="A739" s="48"/>
      <c r="B739" s="6"/>
      <c r="C739" s="54"/>
      <c r="D739" s="54"/>
    </row>
    <row r="740" spans="1:4" ht="15" customHeight="1">
      <c r="A740" s="48"/>
      <c r="B740" s="6"/>
      <c r="C740" s="54"/>
      <c r="D740" s="54"/>
    </row>
    <row r="741" spans="1:4" ht="15" customHeight="1">
      <c r="A741" s="48"/>
      <c r="B741" s="6"/>
      <c r="C741" s="54"/>
      <c r="D741" s="54"/>
    </row>
    <row r="742" spans="1:4" ht="15" customHeight="1">
      <c r="A742" s="48"/>
      <c r="B742" s="6"/>
      <c r="C742" s="54"/>
      <c r="D742" s="54"/>
    </row>
    <row r="743" spans="1:4" ht="15" customHeight="1">
      <c r="A743" s="48"/>
      <c r="B743" s="6"/>
      <c r="C743" s="54"/>
      <c r="D743" s="54"/>
    </row>
    <row r="744" spans="1:4" ht="15" customHeight="1">
      <c r="A744" s="48"/>
      <c r="B744" s="6"/>
      <c r="C744" s="54"/>
      <c r="D744" s="54"/>
    </row>
    <row r="745" spans="1:4" ht="15" customHeight="1">
      <c r="A745" s="48"/>
      <c r="B745" s="6"/>
      <c r="C745" s="54"/>
      <c r="D745" s="54"/>
    </row>
    <row r="746" spans="1:4" ht="15" customHeight="1">
      <c r="A746" s="48"/>
      <c r="B746" s="6"/>
      <c r="C746" s="54"/>
      <c r="D746" s="54"/>
    </row>
    <row r="747" spans="1:4" ht="15" customHeight="1">
      <c r="A747" s="48"/>
      <c r="B747" s="6"/>
      <c r="C747" s="54"/>
      <c r="D747" s="54"/>
    </row>
    <row r="748" spans="1:4" ht="15" customHeight="1">
      <c r="A748" s="48"/>
      <c r="B748" s="6"/>
      <c r="C748" s="54"/>
      <c r="D748" s="54"/>
    </row>
    <row r="749" spans="1:4" ht="15" customHeight="1">
      <c r="A749" s="48"/>
      <c r="B749" s="6"/>
      <c r="C749" s="54"/>
      <c r="D749" s="54"/>
    </row>
    <row r="750" spans="1:4" ht="15" customHeight="1">
      <c r="A750" s="48"/>
      <c r="B750" s="6"/>
      <c r="C750" s="54"/>
      <c r="D750" s="54"/>
    </row>
    <row r="751" spans="1:4" ht="15" customHeight="1">
      <c r="A751" s="48"/>
      <c r="B751" s="6"/>
      <c r="C751" s="54"/>
      <c r="D751" s="54"/>
    </row>
    <row r="752" spans="1:4" ht="15" customHeight="1">
      <c r="A752" s="48"/>
      <c r="B752" s="6"/>
      <c r="C752" s="54"/>
      <c r="D752" s="54"/>
    </row>
    <row r="753" spans="1:4" ht="15" customHeight="1">
      <c r="A753" s="48"/>
      <c r="B753" s="6"/>
      <c r="C753" s="54"/>
      <c r="D753" s="54"/>
    </row>
    <row r="754" spans="1:4" ht="15" customHeight="1">
      <c r="A754" s="48"/>
      <c r="B754" s="6"/>
      <c r="C754" s="54"/>
      <c r="D754" s="54"/>
    </row>
    <row r="755" spans="1:4" ht="15" customHeight="1">
      <c r="A755" s="48"/>
      <c r="B755" s="6"/>
      <c r="C755" s="54"/>
      <c r="D755" s="54"/>
    </row>
    <row r="756" spans="1:4" ht="15" customHeight="1">
      <c r="A756" s="48"/>
      <c r="B756" s="6"/>
      <c r="C756" s="54"/>
      <c r="D756" s="54"/>
    </row>
    <row r="757" spans="1:4" ht="15" customHeight="1">
      <c r="A757" s="48"/>
      <c r="B757" s="6"/>
      <c r="C757" s="54"/>
      <c r="D757" s="54"/>
    </row>
    <row r="758" spans="1:4" ht="15" customHeight="1">
      <c r="A758" s="48"/>
      <c r="B758" s="6"/>
      <c r="C758" s="54"/>
      <c r="D758" s="54"/>
    </row>
    <row r="759" spans="1:4" ht="15" customHeight="1">
      <c r="A759" s="48"/>
      <c r="B759" s="6"/>
      <c r="C759" s="54"/>
      <c r="D759" s="54"/>
    </row>
    <row r="760" spans="1:4" ht="15" customHeight="1">
      <c r="A760" s="48"/>
      <c r="B760" s="6"/>
      <c r="C760" s="54"/>
      <c r="D760" s="54"/>
    </row>
    <row r="761" spans="1:4" ht="15" customHeight="1">
      <c r="A761" s="48"/>
      <c r="B761" s="6"/>
      <c r="C761" s="54"/>
      <c r="D761" s="54"/>
    </row>
    <row r="762" spans="1:4" ht="15" customHeight="1">
      <c r="A762" s="48"/>
      <c r="B762" s="6"/>
      <c r="C762" s="54"/>
      <c r="D762" s="54"/>
    </row>
    <row r="763" spans="1:4" ht="15" customHeight="1">
      <c r="A763" s="48"/>
      <c r="B763" s="6"/>
      <c r="C763" s="54"/>
      <c r="D763" s="54"/>
    </row>
    <row r="764" spans="1:4" ht="15" customHeight="1">
      <c r="A764" s="48"/>
      <c r="B764" s="6"/>
      <c r="C764" s="54"/>
      <c r="D764" s="54"/>
    </row>
    <row r="765" spans="1:4" ht="15" customHeight="1">
      <c r="A765" s="48"/>
      <c r="B765" s="6"/>
      <c r="C765" s="54"/>
      <c r="D765" s="54"/>
    </row>
    <row r="766" spans="1:4" ht="15" customHeight="1">
      <c r="A766" s="48"/>
      <c r="B766" s="6"/>
      <c r="C766" s="54"/>
      <c r="D766" s="54"/>
    </row>
    <row r="767" spans="1:4" ht="15" customHeight="1">
      <c r="A767" s="48"/>
      <c r="B767" s="6"/>
      <c r="C767" s="54"/>
      <c r="D767" s="54"/>
    </row>
    <row r="768" spans="1:4" ht="15" customHeight="1">
      <c r="A768" s="48"/>
      <c r="B768" s="6"/>
      <c r="C768" s="54"/>
      <c r="D768" s="54"/>
    </row>
    <row r="769" spans="1:4" ht="15" customHeight="1">
      <c r="A769" s="48"/>
      <c r="B769" s="6"/>
      <c r="C769" s="54"/>
      <c r="D769" s="54"/>
    </row>
    <row r="770" spans="1:4" ht="15" customHeight="1">
      <c r="A770" s="48"/>
      <c r="B770" s="6"/>
      <c r="C770" s="54"/>
      <c r="D770" s="54"/>
    </row>
    <row r="771" spans="1:4" ht="15" customHeight="1">
      <c r="A771" s="48"/>
      <c r="B771" s="6"/>
      <c r="C771" s="54"/>
      <c r="D771" s="54"/>
    </row>
    <row r="772" spans="1:4" ht="15" customHeight="1">
      <c r="A772" s="48"/>
      <c r="B772" s="6"/>
      <c r="C772" s="54"/>
      <c r="D772" s="54"/>
    </row>
    <row r="773" spans="1:4" ht="15" customHeight="1">
      <c r="A773" s="48"/>
      <c r="B773" s="6"/>
      <c r="C773" s="54"/>
      <c r="D773" s="54"/>
    </row>
    <row r="774" spans="1:4" ht="15" customHeight="1">
      <c r="A774" s="48"/>
      <c r="B774" s="6"/>
      <c r="C774" s="54"/>
      <c r="D774" s="54"/>
    </row>
    <row r="775" spans="1:4" ht="15" customHeight="1">
      <c r="A775" s="48"/>
      <c r="B775" s="6"/>
      <c r="C775" s="54"/>
      <c r="D775" s="54"/>
    </row>
    <row r="776" spans="1:4" ht="15" customHeight="1">
      <c r="A776" s="48"/>
      <c r="B776" s="6"/>
      <c r="C776" s="54"/>
      <c r="D776" s="54"/>
    </row>
    <row r="777" spans="1:4" ht="15" customHeight="1">
      <c r="A777" s="48"/>
      <c r="B777" s="6"/>
      <c r="C777" s="54"/>
      <c r="D777" s="54"/>
    </row>
    <row r="778" spans="1:4" ht="15" customHeight="1">
      <c r="A778" s="48"/>
      <c r="B778" s="6"/>
      <c r="C778" s="54"/>
      <c r="D778" s="54"/>
    </row>
    <row r="779" spans="1:4" ht="15" customHeight="1">
      <c r="A779" s="48"/>
      <c r="B779" s="6"/>
      <c r="C779" s="54"/>
      <c r="D779" s="54"/>
    </row>
    <row r="780" spans="1:4" ht="15" customHeight="1">
      <c r="A780" s="48"/>
      <c r="B780" s="6"/>
      <c r="C780" s="54"/>
      <c r="D780" s="54"/>
    </row>
    <row r="781" spans="1:4" ht="15" customHeight="1">
      <c r="A781" s="48"/>
      <c r="B781" s="6"/>
      <c r="C781" s="54"/>
      <c r="D781" s="54"/>
    </row>
    <row r="782" spans="1:4" ht="15" customHeight="1">
      <c r="A782" s="48"/>
      <c r="B782" s="6"/>
      <c r="C782" s="54"/>
      <c r="D782" s="54"/>
    </row>
    <row r="783" spans="1:4" ht="15" customHeight="1">
      <c r="A783" s="48"/>
      <c r="B783" s="6"/>
      <c r="C783" s="54"/>
      <c r="D783" s="54"/>
    </row>
    <row r="784" spans="1:4" ht="15" customHeight="1">
      <c r="A784" s="48"/>
      <c r="B784" s="6"/>
      <c r="C784" s="54"/>
      <c r="D784" s="54"/>
    </row>
    <row r="785" spans="1:4" ht="15" customHeight="1">
      <c r="A785" s="48"/>
      <c r="B785" s="6"/>
      <c r="C785" s="54"/>
      <c r="D785" s="54"/>
    </row>
    <row r="786" spans="1:4" ht="15" customHeight="1">
      <c r="A786" s="48"/>
      <c r="B786" s="6"/>
      <c r="C786" s="54"/>
      <c r="D786" s="54"/>
    </row>
    <row r="787" spans="1:4" ht="15" customHeight="1">
      <c r="A787" s="48"/>
      <c r="B787" s="6"/>
      <c r="C787" s="54"/>
      <c r="D787" s="54"/>
    </row>
    <row r="788" spans="1:4" ht="15" customHeight="1">
      <c r="A788" s="48"/>
      <c r="B788" s="6"/>
      <c r="C788" s="54"/>
      <c r="D788" s="54"/>
    </row>
    <row r="789" spans="1:4" ht="15" customHeight="1">
      <c r="A789" s="48"/>
      <c r="B789" s="6"/>
      <c r="C789" s="54"/>
      <c r="D789" s="54"/>
    </row>
    <row r="790" spans="1:4" ht="15" customHeight="1">
      <c r="A790" s="48"/>
      <c r="B790" s="6"/>
      <c r="C790" s="54"/>
      <c r="D790" s="54"/>
    </row>
    <row r="791" spans="1:4" ht="15" customHeight="1">
      <c r="A791" s="48"/>
      <c r="B791" s="6"/>
      <c r="C791" s="54"/>
      <c r="D791" s="54"/>
    </row>
    <row r="792" spans="1:4" ht="15" customHeight="1">
      <c r="A792" s="48"/>
      <c r="B792" s="6"/>
      <c r="C792" s="54"/>
      <c r="D792" s="54"/>
    </row>
    <row r="793" spans="1:4" ht="15" customHeight="1">
      <c r="A793" s="48"/>
      <c r="B793" s="6"/>
      <c r="C793" s="54"/>
      <c r="D793" s="54"/>
    </row>
    <row r="794" spans="1:4" ht="15" customHeight="1">
      <c r="A794" s="48"/>
      <c r="B794" s="6"/>
      <c r="C794" s="54"/>
      <c r="D794" s="54"/>
    </row>
    <row r="795" spans="1:4" ht="15" customHeight="1">
      <c r="A795" s="48"/>
      <c r="B795" s="6"/>
      <c r="C795" s="54"/>
      <c r="D795" s="54"/>
    </row>
    <row r="796" spans="1:4" ht="15" customHeight="1">
      <c r="A796" s="48"/>
      <c r="B796" s="6"/>
      <c r="C796" s="54"/>
      <c r="D796" s="54"/>
    </row>
    <row r="797" spans="1:4" ht="15" customHeight="1">
      <c r="A797" s="48"/>
      <c r="B797" s="6"/>
      <c r="C797" s="54"/>
      <c r="D797" s="54"/>
    </row>
    <row r="798" spans="1:4" ht="15" customHeight="1">
      <c r="A798" s="48"/>
      <c r="B798" s="6"/>
      <c r="C798" s="54"/>
      <c r="D798" s="54"/>
    </row>
    <row r="799" spans="1:4" ht="15" customHeight="1">
      <c r="A799" s="48"/>
      <c r="B799" s="6"/>
      <c r="C799" s="54"/>
      <c r="D799" s="54"/>
    </row>
    <row r="800" spans="1:4" ht="15" customHeight="1">
      <c r="A800" s="48"/>
      <c r="B800" s="6"/>
      <c r="C800" s="54"/>
      <c r="D800" s="54"/>
    </row>
    <row r="801" spans="1:4" ht="15" customHeight="1">
      <c r="A801" s="48"/>
      <c r="B801" s="6"/>
      <c r="C801" s="54"/>
      <c r="D801" s="54"/>
    </row>
    <row r="802" spans="1:4" ht="15" customHeight="1">
      <c r="A802" s="48"/>
      <c r="B802" s="6"/>
      <c r="C802" s="54"/>
      <c r="D802" s="54"/>
    </row>
    <row r="803" spans="1:4" ht="15" customHeight="1">
      <c r="A803" s="48"/>
      <c r="B803" s="6"/>
      <c r="C803" s="54"/>
      <c r="D803" s="54"/>
    </row>
    <row r="804" spans="1:4" ht="15" customHeight="1">
      <c r="A804" s="48"/>
      <c r="B804" s="6"/>
      <c r="C804" s="54"/>
      <c r="D804" s="54"/>
    </row>
    <row r="805" spans="1:4" ht="15" customHeight="1">
      <c r="A805" s="48"/>
      <c r="B805" s="6"/>
      <c r="C805" s="54"/>
      <c r="D805" s="54"/>
    </row>
    <row r="806" spans="1:4" ht="15" customHeight="1">
      <c r="A806" s="48"/>
      <c r="B806" s="6"/>
      <c r="C806" s="54"/>
      <c r="D806" s="54"/>
    </row>
    <row r="807" spans="1:4" ht="15" customHeight="1">
      <c r="A807" s="48"/>
      <c r="B807" s="6"/>
      <c r="C807" s="54"/>
      <c r="D807" s="54"/>
    </row>
    <row r="808" spans="1:4" ht="15" customHeight="1">
      <c r="A808" s="48"/>
      <c r="B808" s="6"/>
      <c r="C808" s="54"/>
      <c r="D808" s="54"/>
    </row>
    <row r="809" spans="1:4" ht="15" customHeight="1">
      <c r="A809" s="48"/>
      <c r="B809" s="6"/>
      <c r="C809" s="54"/>
      <c r="D809" s="54"/>
    </row>
    <row r="810" spans="1:4" ht="15" customHeight="1">
      <c r="A810" s="48"/>
      <c r="B810" s="6"/>
      <c r="C810" s="54"/>
      <c r="D810" s="54"/>
    </row>
    <row r="811" spans="1:4" ht="15" customHeight="1">
      <c r="A811" s="48"/>
      <c r="B811" s="6"/>
      <c r="C811" s="54"/>
      <c r="D811" s="54"/>
    </row>
    <row r="812" spans="1:4" ht="15" customHeight="1">
      <c r="A812" s="48"/>
      <c r="B812" s="6"/>
      <c r="C812" s="54"/>
      <c r="D812" s="54"/>
    </row>
    <row r="813" spans="1:4" ht="15" customHeight="1">
      <c r="A813" s="48"/>
      <c r="B813" s="6"/>
      <c r="C813" s="54"/>
      <c r="D813" s="54"/>
    </row>
    <row r="814" spans="1:4" ht="15" customHeight="1">
      <c r="A814" s="48"/>
      <c r="B814" s="6"/>
      <c r="C814" s="54"/>
      <c r="D814" s="54"/>
    </row>
    <row r="815" spans="1:4" ht="15" customHeight="1">
      <c r="A815" s="48"/>
      <c r="B815" s="6"/>
      <c r="C815" s="54"/>
      <c r="D815" s="54"/>
    </row>
    <row r="816" spans="1:4" ht="15" customHeight="1">
      <c r="A816" s="48"/>
      <c r="B816" s="6"/>
      <c r="C816" s="54"/>
      <c r="D816" s="54"/>
    </row>
    <row r="817" spans="1:4" ht="15" customHeight="1">
      <c r="A817" s="48"/>
      <c r="B817" s="6"/>
      <c r="C817" s="54"/>
      <c r="D817" s="54"/>
    </row>
    <row r="818" spans="1:4" ht="15" customHeight="1">
      <c r="A818" s="48"/>
      <c r="B818" s="6"/>
      <c r="C818" s="54"/>
      <c r="D818" s="54"/>
    </row>
    <row r="819" spans="1:4" ht="15" customHeight="1">
      <c r="A819" s="48"/>
      <c r="B819" s="6"/>
      <c r="C819" s="54"/>
      <c r="D819" s="54"/>
    </row>
    <row r="820" spans="1:4" ht="15" customHeight="1">
      <c r="A820" s="48"/>
      <c r="B820" s="6"/>
      <c r="C820" s="54"/>
      <c r="D820" s="54"/>
    </row>
    <row r="821" spans="1:4" ht="15" customHeight="1">
      <c r="A821" s="48"/>
      <c r="B821" s="6"/>
      <c r="C821" s="54"/>
      <c r="D821" s="54"/>
    </row>
    <row r="822" spans="1:4" ht="15" customHeight="1">
      <c r="A822" s="48"/>
      <c r="B822" s="6"/>
      <c r="C822" s="54"/>
      <c r="D822" s="54"/>
    </row>
    <row r="823" spans="1:4" ht="15" customHeight="1">
      <c r="A823" s="48"/>
      <c r="B823" s="6"/>
      <c r="C823" s="54"/>
      <c r="D823" s="54"/>
    </row>
    <row r="824" spans="1:4" ht="15" customHeight="1">
      <c r="A824" s="48"/>
      <c r="B824" s="6"/>
      <c r="C824" s="54"/>
      <c r="D824" s="54"/>
    </row>
    <row r="825" spans="1:4" ht="15" customHeight="1">
      <c r="A825" s="48"/>
      <c r="B825" s="6"/>
      <c r="C825" s="54"/>
      <c r="D825" s="54"/>
    </row>
    <row r="826" spans="1:4" ht="15" customHeight="1">
      <c r="A826" s="48"/>
      <c r="B826" s="6"/>
      <c r="C826" s="54"/>
      <c r="D826" s="54"/>
    </row>
    <row r="827" spans="1:4" ht="15" customHeight="1">
      <c r="A827" s="48"/>
      <c r="B827" s="6"/>
      <c r="C827" s="54"/>
      <c r="D827" s="54"/>
    </row>
    <row r="828" spans="1:4" ht="15" customHeight="1">
      <c r="A828" s="48"/>
      <c r="B828" s="6"/>
      <c r="C828" s="54"/>
      <c r="D828" s="54"/>
    </row>
    <row r="829" spans="1:4" ht="15" customHeight="1">
      <c r="A829" s="48"/>
      <c r="B829" s="6"/>
      <c r="C829" s="54"/>
      <c r="D829" s="54"/>
    </row>
    <row r="830" spans="1:4" ht="15" customHeight="1">
      <c r="A830" s="48"/>
      <c r="B830" s="6"/>
      <c r="C830" s="54"/>
      <c r="D830" s="54"/>
    </row>
    <row r="831" spans="1:4" ht="15" customHeight="1">
      <c r="A831" s="48"/>
      <c r="B831" s="6"/>
      <c r="C831" s="54"/>
      <c r="D831" s="54"/>
    </row>
    <row r="832" spans="1:4" ht="15" customHeight="1">
      <c r="A832" s="48"/>
      <c r="B832" s="6"/>
      <c r="C832" s="54"/>
      <c r="D832" s="54"/>
    </row>
    <row r="833" spans="1:4" ht="15" customHeight="1">
      <c r="A833" s="48"/>
      <c r="B833" s="6"/>
      <c r="C833" s="54"/>
      <c r="D833" s="54"/>
    </row>
  </sheetData>
  <conditionalFormatting sqref="B2:B6">
    <cfRule type="colorScale" priority="2">
      <colorScale>
        <cfvo type="min"/>
        <cfvo type="percentile" val="50"/>
        <cfvo type="max"/>
        <color rgb="FFF8696B"/>
        <color rgb="FFFFEB84"/>
        <color rgb="FF63BE7B"/>
      </colorScale>
    </cfRule>
  </conditionalFormatting>
  <conditionalFormatting sqref="B2:B51">
    <cfRule type="colorScale" priority="4">
      <colorScale>
        <cfvo type="min"/>
        <cfvo type="percentile" val="50"/>
        <cfvo type="max"/>
        <color rgb="FF63BE7B"/>
        <color rgb="FFFFEB84"/>
        <color rgb="FFF8696B"/>
      </colorScale>
    </cfRule>
    <cfRule type="colorScale" priority="5">
      <colorScale>
        <cfvo type="min"/>
        <cfvo type="percentile" val="50"/>
        <cfvo type="max"/>
        <color rgb="FFF8696B"/>
        <color rgb="FFFFEB84"/>
        <color rgb="FF63BE7B"/>
      </colorScale>
    </cfRule>
  </conditionalFormatting>
  <conditionalFormatting sqref="B7:B51">
    <cfRule type="colorScale" priority="1">
      <colorScale>
        <cfvo type="min"/>
        <cfvo type="percentile" val="50"/>
        <cfvo type="max"/>
        <color rgb="FFF8696B"/>
        <color rgb="FFFFEB84"/>
        <color rgb="FF63BE7B"/>
      </colorScale>
    </cfRule>
  </conditionalFormatting>
  <conditionalFormatting sqref="B12:B26">
    <cfRule type="colorScale" priority="8">
      <colorScale>
        <cfvo type="min"/>
        <cfvo type="percentile" val="50"/>
        <cfvo type="max"/>
        <color rgb="FFF8696B"/>
        <color rgb="FFFFEB84"/>
        <color rgb="FF63BE7B"/>
      </colorScale>
    </cfRule>
    <cfRule type="colorScale" priority="9">
      <colorScale>
        <cfvo type="min"/>
        <cfvo type="percentile" val="50"/>
        <cfvo type="max"/>
        <color rgb="FF63BE7B"/>
        <color rgb="FFFFEB84"/>
        <color rgb="FFF8696B"/>
      </colorScale>
    </cfRule>
  </conditionalFormatting>
  <conditionalFormatting sqref="B27:B31">
    <cfRule type="colorScale" priority="10">
      <colorScale>
        <cfvo type="min"/>
        <cfvo type="percentile" val="50"/>
        <cfvo type="max"/>
        <color rgb="FFF8696B"/>
        <color rgb="FFFFEB84"/>
        <color rgb="FF63BE7B"/>
      </colorScale>
    </cfRule>
    <cfRule type="colorScale" priority="11">
      <colorScale>
        <cfvo type="min"/>
        <cfvo type="percentile" val="50"/>
        <cfvo type="max"/>
        <color rgb="FF63BE7B"/>
        <color rgb="FFFFEB84"/>
        <color rgb="FFF8696B"/>
      </colorScale>
    </cfRule>
  </conditionalFormatting>
  <conditionalFormatting sqref="B32:B41">
    <cfRule type="colorScale" priority="6">
      <colorScale>
        <cfvo type="min"/>
        <cfvo type="percentile" val="50"/>
        <cfvo type="max"/>
        <color rgb="FFF8696B"/>
        <color rgb="FFFFEB84"/>
        <color rgb="FF63BE7B"/>
      </colorScale>
    </cfRule>
    <cfRule type="colorScale" priority="7">
      <colorScale>
        <cfvo type="min"/>
        <cfvo type="percentile" val="50"/>
        <cfvo type="max"/>
        <color rgb="FF63BE7B"/>
        <color rgb="FFFFEB84"/>
        <color rgb="FFF8696B"/>
      </colorScale>
    </cfRule>
  </conditionalFormatting>
  <conditionalFormatting sqref="B42:B51">
    <cfRule type="colorScale" priority="12">
      <colorScale>
        <cfvo type="min"/>
        <cfvo type="percentile" val="50"/>
        <cfvo type="max"/>
        <color rgb="FFF8696B"/>
        <color rgb="FFFFEB84"/>
        <color rgb="FF63BE7B"/>
      </colorScale>
    </cfRule>
    <cfRule type="colorScale" priority="13">
      <colorScale>
        <cfvo type="min"/>
        <cfvo type="percentile" val="50"/>
        <cfvo type="max"/>
        <color rgb="FF63BE7B"/>
        <color rgb="FFFFEB84"/>
        <color rgb="FFF8696B"/>
      </colorScale>
    </cfRule>
  </conditionalFormatting>
  <conditionalFormatting sqref="B52:B1048576 B1">
    <cfRule type="colorScale" priority="19">
      <colorScale>
        <cfvo type="min"/>
        <cfvo type="percentile" val="50"/>
        <cfvo type="max"/>
        <color rgb="FF63BE7B"/>
        <color rgb="FFFFEB84"/>
        <color rgb="FFF8696B"/>
      </colorScale>
    </cfRule>
  </conditionalFormatting>
  <pageMargins left="0.7" right="0.7" top="0.75" bottom="0.75" header="0" footer="0"/>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9F1BD-81A5-4463-B1D0-7F2C214ABB1E}">
  <dimension ref="A1:AU160"/>
  <sheetViews>
    <sheetView showGridLines="0" showRowColHeaders="0" topLeftCell="F1" zoomScaleNormal="100" zoomScalePageLayoutView="40" workbookViewId="0">
      <selection activeCell="F89" sqref="F89"/>
    </sheetView>
  </sheetViews>
  <sheetFormatPr defaultColWidth="8.796875" defaultRowHeight="13.8" outlineLevelRow="2"/>
  <cols>
    <col min="1" max="1" width="8.796875" style="86" hidden="1" customWidth="1"/>
    <col min="2" max="2" width="4.796875" style="86" hidden="1" customWidth="1"/>
    <col min="3" max="3" width="7" style="86" hidden="1" customWidth="1"/>
    <col min="4" max="4" width="9" style="86" hidden="1" customWidth="1"/>
    <col min="5" max="5" width="4.19921875" style="86" hidden="1" customWidth="1"/>
    <col min="6" max="6" width="15" style="106" customWidth="1"/>
    <col min="7" max="7" width="87.796875" style="101" customWidth="1"/>
    <col min="8" max="8" width="6.296875" style="86" customWidth="1"/>
    <col min="9" max="9" width="10.19921875" style="86" customWidth="1"/>
    <col min="10" max="10" width="18.3984375" style="86" customWidth="1"/>
    <col min="11" max="11" width="21.3984375" style="86" customWidth="1"/>
    <col min="12" max="13" width="4.3984375" style="86" customWidth="1"/>
    <col min="14" max="14" width="8.796875" style="86"/>
    <col min="15" max="15" width="6.69921875" style="86" customWidth="1"/>
    <col min="16" max="16" width="3.3984375" style="86" customWidth="1"/>
    <col min="17" max="17" width="8.796875" style="86"/>
    <col min="18" max="18" width="18.3984375" style="86" customWidth="1"/>
    <col min="19" max="19" width="8.3984375" style="86" customWidth="1"/>
    <col min="20" max="20" width="13" style="86" customWidth="1"/>
    <col min="21" max="21" width="112.69921875" style="86" customWidth="1"/>
    <col min="22" max="22" width="11.796875" style="86" customWidth="1"/>
    <col min="23" max="23" width="8.796875" style="86"/>
    <col min="24" max="24" width="18.3984375" style="86" customWidth="1"/>
    <col min="25" max="25" width="8.3984375" style="86" customWidth="1"/>
    <col min="26" max="26" width="8.796875" style="86"/>
    <col min="27" max="27" width="123.796875" style="86" customWidth="1"/>
    <col min="28" max="28" width="83.3984375" style="86" customWidth="1"/>
    <col min="29" max="29" width="111.3984375" style="86" customWidth="1"/>
    <col min="30" max="30" width="74.796875" style="86" customWidth="1"/>
    <col min="31" max="31" width="4.69921875" style="86" customWidth="1"/>
    <col min="32" max="33" width="8.796875" style="86"/>
    <col min="34" max="34" width="20.69921875" style="86" customWidth="1"/>
    <col min="35" max="35" width="9.296875" style="86" customWidth="1"/>
    <col min="36" max="36" width="12.3984375" style="86" customWidth="1"/>
    <col min="37" max="37" width="5.69921875" style="86" customWidth="1"/>
    <col min="38" max="16384" width="8.796875" style="86"/>
  </cols>
  <sheetData>
    <row r="1" spans="5:45" ht="70.2" customHeight="1">
      <c r="E1" s="83"/>
      <c r="F1" s="192" t="str">
        <f>'Master Data'!B2&amp; CHAR(10) &amp;"Results"</f>
        <v>FAIR Potential Assessment (MVP)
Results</v>
      </c>
      <c r="G1" s="193"/>
      <c r="H1" s="83"/>
    </row>
    <row r="2" spans="5:45" s="103" customFormat="1" ht="36" customHeight="1">
      <c r="E2" s="88"/>
      <c r="F2" s="88"/>
      <c r="G2" s="102"/>
      <c r="H2" s="88"/>
      <c r="I2" s="86"/>
      <c r="J2" s="86"/>
    </row>
    <row r="3" spans="5:45" ht="14.4" customHeight="1">
      <c r="E3" s="83"/>
      <c r="F3" s="104"/>
      <c r="G3" s="105"/>
      <c r="H3" s="83"/>
    </row>
    <row r="4" spans="5:45" ht="13.95" customHeight="1">
      <c r="G4" s="107"/>
    </row>
    <row r="5" spans="5:45" ht="15">
      <c r="F5" s="108" t="s">
        <v>236</v>
      </c>
      <c r="G5" s="109" cm="1">
        <f t="array" ref="G5:H5">'Respondent details'!C6:D6</f>
        <v>0</v>
      </c>
      <c r="H5" s="110">
        <v>0</v>
      </c>
    </row>
    <row r="6" spans="5:45" ht="15">
      <c r="F6" s="108" t="s">
        <v>135</v>
      </c>
      <c r="G6" s="109" cm="1">
        <f t="array" ref="G6:H6">'Respondent details'!C7:D7</f>
        <v>0</v>
      </c>
      <c r="H6" s="110">
        <v>0</v>
      </c>
    </row>
    <row r="7" spans="5:45" ht="15">
      <c r="F7" s="108" t="s">
        <v>224</v>
      </c>
      <c r="G7" s="109" cm="1">
        <f t="array" ref="G7:H7">'Respondent details'!C8:D8</f>
        <v>0</v>
      </c>
      <c r="H7" s="110">
        <v>0</v>
      </c>
    </row>
    <row r="8" spans="5:45">
      <c r="F8" s="111"/>
      <c r="G8" s="112"/>
    </row>
    <row r="9" spans="5:45" ht="17.399999999999999">
      <c r="AR9" s="113" t="s">
        <v>15</v>
      </c>
      <c r="AS9" s="86" cm="1">
        <f t="array" aca="1" ref="AS9" ca="1">MIN(_xlfn._xlws.FILTER(Questions[AS],Questions[Theme]=AR9,""))</f>
        <v>1</v>
      </c>
    </row>
    <row r="10" spans="5:45" ht="17.399999999999999">
      <c r="AR10" s="114" t="s">
        <v>16</v>
      </c>
      <c r="AS10" s="86" cm="1">
        <f t="array" aca="1" ref="AS10" ca="1">MIN(_xlfn._xlws.FILTER(Questions[AS],Questions[Theme]=AR10,""))</f>
        <v>1</v>
      </c>
    </row>
    <row r="11" spans="5:45" ht="17.399999999999999">
      <c r="G11" s="115"/>
      <c r="H11" s="115"/>
      <c r="I11" s="115"/>
      <c r="J11" s="115"/>
      <c r="K11" s="115"/>
      <c r="L11" s="115"/>
      <c r="AR11" s="113" t="s">
        <v>4</v>
      </c>
      <c r="AS11" s="86" cm="1">
        <f t="array" aca="1" ref="AS11" ca="1">MIN(_xlfn._xlws.FILTER(Questions[AS],Questions[Theme]=AR11,""))</f>
        <v>1</v>
      </c>
    </row>
    <row r="12" spans="5:45" ht="17.399999999999999">
      <c r="G12" s="115"/>
      <c r="H12" s="115"/>
      <c r="I12" s="115"/>
      <c r="J12" s="115"/>
      <c r="K12" s="115"/>
      <c r="L12" s="115"/>
      <c r="AR12" s="114" t="s">
        <v>17</v>
      </c>
      <c r="AS12" s="86" cm="1">
        <f t="array" aca="1" ref="AS12" ca="1">MIN(_xlfn._xlws.FILTER(Questions[AS],Questions[Theme]=AR12,""))</f>
        <v>1</v>
      </c>
    </row>
    <row r="13" spans="5:45" ht="17.399999999999999">
      <c r="G13" s="115"/>
      <c r="H13" s="115"/>
      <c r="I13" s="115"/>
      <c r="J13" s="115"/>
      <c r="K13" s="115"/>
      <c r="L13" s="115"/>
      <c r="AR13" s="113" t="s">
        <v>18</v>
      </c>
      <c r="AS13" s="86" cm="1">
        <f t="array" aca="1" ref="AS13" ca="1">MIN(_xlfn._xlws.FILTER(Questions[AS],Questions[Theme]=AR13,""))</f>
        <v>1</v>
      </c>
    </row>
    <row r="14" spans="5:45">
      <c r="G14" s="115"/>
      <c r="H14" s="115"/>
      <c r="I14" s="115"/>
      <c r="J14" s="115"/>
      <c r="K14" s="115"/>
      <c r="L14" s="115"/>
    </row>
    <row r="15" spans="5:45">
      <c r="G15" s="115"/>
      <c r="H15" s="115"/>
      <c r="I15" s="115"/>
      <c r="J15" s="115"/>
      <c r="K15" s="115"/>
      <c r="L15" s="115"/>
    </row>
    <row r="16" spans="5:45">
      <c r="G16" s="115"/>
      <c r="H16" s="115"/>
      <c r="I16" s="115"/>
      <c r="J16" s="115"/>
      <c r="K16" s="115"/>
      <c r="L16" s="115"/>
    </row>
    <row r="30" spans="8:9" ht="14.4">
      <c r="I30" s="116"/>
    </row>
    <row r="32" spans="8:9" ht="14.4">
      <c r="H32" s="117"/>
    </row>
    <row r="33" spans="2:34" ht="30" customHeight="1">
      <c r="G33" s="185" t="s">
        <v>259</v>
      </c>
    </row>
    <row r="34" spans="2:34" ht="8.4" customHeight="1"/>
    <row r="35" spans="2:34" s="118" customFormat="1" ht="17.399999999999999">
      <c r="H35" s="119"/>
      <c r="L35" s="86"/>
      <c r="M35" s="86"/>
      <c r="N35" s="86"/>
      <c r="O35" s="86"/>
      <c r="P35" s="86"/>
      <c r="Q35" s="86"/>
      <c r="R35" s="86"/>
      <c r="S35" s="86"/>
      <c r="T35" s="86"/>
      <c r="U35" s="86"/>
      <c r="V35" s="86"/>
      <c r="W35" s="86"/>
      <c r="X35" s="86"/>
      <c r="Y35" s="86"/>
      <c r="Z35" s="86"/>
      <c r="AA35" s="86"/>
      <c r="AB35" s="86"/>
      <c r="AC35" s="86"/>
      <c r="AD35" s="86"/>
      <c r="AE35" s="86"/>
      <c r="AF35" s="86"/>
      <c r="AG35" s="86"/>
      <c r="AH35" s="86"/>
    </row>
    <row r="36" spans="2:34" s="118" customFormat="1" ht="15">
      <c r="F36" s="120" t="s">
        <v>10</v>
      </c>
      <c r="G36" s="120" t="s">
        <v>11</v>
      </c>
      <c r="H36" s="121" t="s">
        <v>12</v>
      </c>
      <c r="L36" s="86"/>
      <c r="M36" s="86"/>
      <c r="N36" s="86"/>
      <c r="O36" s="86"/>
      <c r="P36" s="86"/>
      <c r="Q36" s="86"/>
      <c r="R36" s="86"/>
      <c r="S36" s="86"/>
      <c r="T36" s="86"/>
      <c r="U36" s="86"/>
      <c r="V36" s="86"/>
      <c r="W36" s="86"/>
      <c r="X36" s="86"/>
      <c r="Y36" s="86"/>
      <c r="Z36" s="86"/>
      <c r="AA36" s="86"/>
      <c r="AB36" s="86"/>
      <c r="AC36" s="86"/>
      <c r="AD36" s="86"/>
      <c r="AE36" s="86"/>
      <c r="AF36" s="86"/>
      <c r="AG36" s="86"/>
      <c r="AH36" s="86"/>
    </row>
    <row r="37" spans="2:34" s="118" customFormat="1" ht="15">
      <c r="F37" s="122" t="str">
        <f>'Results old'!B5</f>
        <v>Culture</v>
      </c>
      <c r="G37" s="122" t="str">
        <f>'Results old'!C5</f>
        <v>Promotes awareness, understanding, and valuing of FAIR data practices among staff.</v>
      </c>
      <c r="H37" s="123">
        <f ca="1">'Results old'!F5</f>
        <v>0</v>
      </c>
      <c r="L37" s="86"/>
      <c r="M37" s="86"/>
      <c r="N37" s="86"/>
      <c r="O37" s="86"/>
      <c r="P37" s="86"/>
      <c r="Q37" s="86"/>
      <c r="R37" s="86"/>
      <c r="S37" s="86"/>
      <c r="T37" s="86"/>
      <c r="U37" s="86"/>
      <c r="V37" s="86"/>
      <c r="W37" s="86"/>
      <c r="X37" s="86"/>
      <c r="Y37" s="86"/>
      <c r="Z37" s="86"/>
      <c r="AA37" s="86"/>
      <c r="AB37" s="86"/>
      <c r="AC37" s="86"/>
      <c r="AD37" s="86"/>
      <c r="AE37" s="86"/>
      <c r="AF37" s="86"/>
      <c r="AG37" s="86"/>
      <c r="AH37" s="86"/>
    </row>
    <row r="38" spans="2:34" s="118" customFormat="1" ht="15">
      <c r="F38" s="122" t="str">
        <f>'Results old'!B6</f>
        <v>Support</v>
      </c>
      <c r="G38" s="122" t="str">
        <f>'Results old'!C6</f>
        <v>Ensures staff have guidance, training, and resources to implement FAIR data practices.</v>
      </c>
      <c r="H38" s="123">
        <f ca="1">'Results old'!F6</f>
        <v>0</v>
      </c>
      <c r="L38" s="86"/>
      <c r="M38" s="86"/>
      <c r="N38" s="86"/>
      <c r="O38" s="86"/>
      <c r="P38" s="86"/>
      <c r="Q38" s="86"/>
      <c r="R38" s="86"/>
      <c r="S38" s="86"/>
      <c r="T38" s="86"/>
      <c r="U38" s="86"/>
      <c r="V38" s="86"/>
      <c r="W38" s="86"/>
      <c r="X38" s="86"/>
      <c r="Y38" s="86"/>
      <c r="Z38" s="86"/>
      <c r="AA38" s="86"/>
      <c r="AB38" s="86"/>
      <c r="AC38" s="86"/>
      <c r="AD38" s="86"/>
      <c r="AE38" s="86"/>
      <c r="AF38" s="86"/>
      <c r="AG38" s="86"/>
      <c r="AH38" s="86"/>
    </row>
    <row r="39" spans="2:34" s="118" customFormat="1" ht="15">
      <c r="F39" s="122" t="str">
        <f>'Results old'!B7</f>
        <v>Technical</v>
      </c>
      <c r="G39" s="122" t="str">
        <f>'Results old'!C7</f>
        <v>Requires robust infrastructure and tools for data findability, accessibility, interoperability and reusability.</v>
      </c>
      <c r="H39" s="123">
        <f ca="1">'Results old'!F7</f>
        <v>0</v>
      </c>
      <c r="L39" s="86"/>
      <c r="M39" s="86"/>
      <c r="N39" s="86"/>
      <c r="O39" s="86"/>
      <c r="P39" s="86"/>
      <c r="Q39" s="86"/>
      <c r="R39" s="86"/>
      <c r="S39" s="86"/>
      <c r="T39" s="86"/>
      <c r="U39" s="86"/>
      <c r="V39" s="86"/>
      <c r="W39" s="86"/>
      <c r="X39" s="86"/>
      <c r="Y39" s="86"/>
      <c r="Z39" s="86"/>
      <c r="AA39" s="86"/>
      <c r="AB39" s="86"/>
      <c r="AC39" s="86"/>
      <c r="AD39" s="86"/>
      <c r="AE39" s="86"/>
      <c r="AF39" s="86"/>
      <c r="AG39" s="86"/>
      <c r="AH39" s="86"/>
    </row>
    <row r="40" spans="2:34" s="118" customFormat="1" ht="15">
      <c r="F40" s="122" t="str">
        <f>'Results old'!B8</f>
        <v>Policy</v>
      </c>
      <c r="G40" s="122" t="str">
        <f>'Results old'!C8</f>
        <v>Establishes clear guidelines for data governance, privacy, and compliance.</v>
      </c>
      <c r="H40" s="123">
        <f ca="1">'Results old'!F8</f>
        <v>0</v>
      </c>
      <c r="L40" s="86"/>
      <c r="M40" s="86"/>
      <c r="N40" s="86"/>
      <c r="O40" s="86"/>
      <c r="P40" s="86"/>
      <c r="Q40" s="86"/>
      <c r="R40" s="86"/>
      <c r="S40" s="86"/>
      <c r="T40" s="86"/>
      <c r="U40" s="86"/>
      <c r="V40" s="86"/>
      <c r="W40" s="86"/>
      <c r="X40" s="86"/>
      <c r="Y40" s="86"/>
      <c r="Z40" s="86"/>
      <c r="AA40" s="86"/>
      <c r="AB40" s="86"/>
      <c r="AC40" s="86"/>
      <c r="AD40" s="86"/>
      <c r="AE40" s="86"/>
      <c r="AF40" s="86"/>
      <c r="AG40" s="86"/>
      <c r="AH40" s="86"/>
    </row>
    <row r="41" spans="2:34" s="118" customFormat="1" ht="15">
      <c r="F41" s="122" t="str">
        <f>'Results old'!B9</f>
        <v>Resourcing</v>
      </c>
      <c r="G41" s="122" t="str">
        <f>'Results old'!C9</f>
        <v>Provides necessary funding and personnel to sustain FAIR data practices.</v>
      </c>
      <c r="H41" s="123">
        <f ca="1">'Results old'!F9</f>
        <v>0</v>
      </c>
      <c r="L41" s="86"/>
      <c r="M41" s="86"/>
      <c r="N41" s="86"/>
      <c r="O41" s="86"/>
      <c r="P41" s="86"/>
      <c r="Q41" s="86"/>
      <c r="R41" s="86"/>
      <c r="S41" s="86"/>
      <c r="T41" s="86"/>
      <c r="U41" s="86"/>
      <c r="V41" s="86"/>
      <c r="W41" s="86"/>
      <c r="X41" s="86"/>
      <c r="Y41" s="86"/>
      <c r="Z41" s="86"/>
      <c r="AA41" s="86"/>
      <c r="AB41" s="86"/>
      <c r="AC41" s="86"/>
      <c r="AD41" s="86"/>
      <c r="AE41" s="86"/>
      <c r="AF41" s="86"/>
      <c r="AG41" s="86"/>
      <c r="AH41" s="86"/>
    </row>
    <row r="42" spans="2:34" s="118" customFormat="1" ht="30" customHeight="1">
      <c r="F42" s="194" t="s">
        <v>283</v>
      </c>
      <c r="G42" s="194"/>
      <c r="H42" s="195"/>
      <c r="L42" s="86"/>
      <c r="M42" s="86"/>
      <c r="N42" s="86"/>
      <c r="O42" s="86"/>
      <c r="P42" s="86"/>
      <c r="Q42" s="86"/>
      <c r="R42" s="86"/>
      <c r="S42" s="86"/>
      <c r="T42" s="86"/>
      <c r="U42" s="86"/>
      <c r="V42" s="86"/>
      <c r="W42" s="86"/>
      <c r="X42" s="86"/>
      <c r="Y42" s="86"/>
      <c r="Z42" s="86"/>
      <c r="AA42" s="86"/>
      <c r="AB42" s="86"/>
      <c r="AC42" s="86"/>
      <c r="AD42" s="86"/>
      <c r="AE42" s="86"/>
      <c r="AF42" s="86"/>
      <c r="AG42" s="86"/>
      <c r="AH42" s="86"/>
    </row>
    <row r="43" spans="2:34" s="118" customFormat="1" ht="30" customHeight="1">
      <c r="F43" s="194"/>
      <c r="G43" s="194"/>
      <c r="H43" s="195"/>
      <c r="L43" s="86"/>
      <c r="M43" s="86"/>
      <c r="N43" s="86"/>
      <c r="O43" s="86"/>
      <c r="P43" s="86"/>
      <c r="Q43" s="86"/>
      <c r="R43" s="86"/>
      <c r="S43" s="86"/>
      <c r="T43" s="86"/>
      <c r="U43" s="86"/>
      <c r="V43" s="86"/>
      <c r="W43" s="86"/>
      <c r="X43" s="86"/>
      <c r="Y43" s="86"/>
      <c r="Z43" s="86"/>
      <c r="AA43" s="86"/>
      <c r="AB43" s="86"/>
      <c r="AC43" s="86"/>
      <c r="AD43" s="86"/>
      <c r="AE43" s="86"/>
      <c r="AF43" s="86"/>
      <c r="AG43" s="86"/>
      <c r="AH43" s="86"/>
    </row>
    <row r="44" spans="2:34" ht="15" hidden="1">
      <c r="F44" s="124"/>
    </row>
    <row r="45" spans="2:34" hidden="1">
      <c r="B45" s="86" t="s">
        <v>25</v>
      </c>
      <c r="C45" s="86" t="s">
        <v>121</v>
      </c>
      <c r="D45" s="86" t="s">
        <v>10</v>
      </c>
      <c r="F45" s="106" t="s">
        <v>139</v>
      </c>
      <c r="G45" s="101" t="s">
        <v>122</v>
      </c>
    </row>
    <row r="46" spans="2:34" ht="67.95" customHeight="1" outlineLevel="2">
      <c r="B46" s="86" t="s">
        <v>71</v>
      </c>
      <c r="C46" s="86" cm="1">
        <f t="array" aca="1" ref="C46" ca="1">_xlfn._xlws.FILTER(Questions[AS],Questions[ID]=B46)</f>
        <v>1</v>
      </c>
      <c r="D46" s="86" t="str" cm="1">
        <f t="array" ref="D46">_xlfn._xlws.FILTER(Questions[Theme],Questions[ID]=B46)</f>
        <v>Resourcing</v>
      </c>
      <c r="F46" s="124" t="str">
        <f>"Question #" &amp; RIGHT(B46,LEN(B46)-1) &amp; ":"</f>
        <v>Question #1:</v>
      </c>
      <c r="G46" s="196" t="str" cm="1">
        <f t="array" ref="G46">UPPER('Results'!$D46) &amp; ": "&amp;_xlfn._xlws.FILTER(Questions[Question],Questions[ID]='Results'!$B46)</f>
        <v>RESOURCING: Who is responsible for FAIR data management within the investment?</v>
      </c>
      <c r="H46" s="197"/>
    </row>
    <row r="47" spans="2:34" ht="229.95" customHeight="1" outlineLevel="2">
      <c r="B47" s="86" t="s">
        <v>71</v>
      </c>
      <c r="C47" s="86" cm="1">
        <f t="array" aca="1" ref="C47" ca="1">_xlfn._xlws.FILTER(Questions[AS],Questions[ID]=B47)</f>
        <v>1</v>
      </c>
      <c r="D47" s="86" t="str" cm="1">
        <f t="array" ref="D47">_xlfn._xlws.FILTER(Questions[Theme],Questions[ID]=B47)</f>
        <v>Resourcing</v>
      </c>
      <c r="F47" s="124" t="s">
        <v>140</v>
      </c>
      <c r="G47" s="196" t="str" cm="1">
        <f t="array" aca="1" ref="G47" ca="1">IF(_xlfn._xlws.FILTER(Questions[Answer (If not applicable or unknown choose first answer)],Questions[ID]='Results'!$B47)="","NO ANSWER GIVEN" &amp; CHAR(10) &amp; CHAR(10),"'"&amp; _xlfn._xlws.FILTER(Questions[Answer (If not applicable or unknown choose first answer)],Questions[ID]='Results'!$B47) &amp; "'" &amp; IF(_xlfn._xlws.FILTER(Questions[Your comment],Questions[ID]='Results'!$B47)="","",CHAR(10) &amp; "Your comment: " &amp; _xlfn._xlws.FILTER(Questions[Your comment],Questions[ID]='Results'!$B47)) &amp; CHAR(10) &amp; CHAR(10)) &amp; "Level " &amp; 'Results'!$C47 &amp; " indicates the following conditions are met:" &amp; CHAR(10) &amp; _xlfn._xlws.FILTER(Answers[Description],(Answers[QID]='Results'!$B47)*(Answers[Score]='Results'!$C47))</f>
        <v>'Click this cell'
Level 1 indicates the following conditions are met:
• People: Data management tasks are performed informally by various staff members without clear designation.
• Process: No defined processes for data management; practices are inconsistent and reactive.
• Technology: Minimal use of technology to support data management; reliance on basic tools without coordination.
• Content: Limited documentation or guidelines for data management; practices are undocumented and unstructured.</v>
      </c>
      <c r="H47" s="198"/>
    </row>
    <row r="48" spans="2:34" ht="409.2" customHeight="1" outlineLevel="2">
      <c r="B48" s="92" t="s">
        <v>71</v>
      </c>
      <c r="C48" s="92" cm="1">
        <f t="array" aca="1" ref="C48" ca="1">_xlfn._xlws.FILTER(Questions[AS],Questions[ID]=B48)</f>
        <v>1</v>
      </c>
      <c r="D48" s="92" t="str" cm="1">
        <f t="array" ref="D48">_xlfn._xlws.FILTER(Questions[Theme],Questions[ID]=B48)</f>
        <v>Resourcing</v>
      </c>
      <c r="F48" s="124" t="s">
        <v>260</v>
      </c>
      <c r="G48" s="196" t="str" cm="1">
        <f t="array" aca="1" ref="G48" ca="1">IF('Results'!$C48=5,"Best answer chosen.","To reach level " &amp; 'Results'!$C48+1 &amp; ": '" &amp; _xlfn._xlws.FILTER(Answers[Answer],(Answers[QID]='Results'!$B48)*(Answers[Score]='Results'!$C48+1))&amp;"' " &amp; CHAR(10)&amp; CHAR(10)&amp;"Consider setting Data Management &amp; Access Plan targets as follows:" &amp; CHAR(10)&amp;_xlfn._xlws.FILTER(Answers[Delta (current row to next row)],(Answers[QID]='Results'!$B48)*(Answers[Score]='Results'!$C48)))</f>
        <v>To reach level 2: 'Individual teams  are responsible for their own data management processes' 
Consider setting Data Management &amp; Access Plan targets as follows:
• People: Specific data related roles have been assigned, likely to individuals who already have another role on the project
• Process: Develop and document and share with the investment team at least 25% of data related tasks
• Technology: Encourage use of a specific, critical tool (recommended by CGIAR) that will assist in data management
• Content: Document roles, and provide guidelines for the processes and technology sections. Share this with team members</v>
      </c>
      <c r="H48" s="197"/>
    </row>
    <row r="49" spans="1:34" ht="15.6" outlineLevel="1">
      <c r="F49" s="125"/>
      <c r="G49" s="126"/>
      <c r="H49" s="127"/>
    </row>
    <row r="50" spans="1:34" s="92" customFormat="1" ht="67.95" customHeight="1" outlineLevel="2">
      <c r="A50" s="86"/>
      <c r="B50" s="86" t="s">
        <v>69</v>
      </c>
      <c r="C50" s="86" cm="1">
        <f t="array" aca="1" ref="C50" ca="1">_xlfn._xlws.FILTER(Questions[AS],Questions[ID]=B50)</f>
        <v>1</v>
      </c>
      <c r="D50" s="86" t="str" cm="1">
        <f t="array" ref="D50">_xlfn._xlws.FILTER(Questions[Theme],Questions[ID]=B50)</f>
        <v>Culture</v>
      </c>
      <c r="E50" s="86"/>
      <c r="F50" s="128" t="str">
        <f>"Question #" &amp; RIGHT(B50,LEN(B50)-1) &amp; ":"</f>
        <v>Question #2:</v>
      </c>
      <c r="G50" s="196" t="str" cm="1">
        <f t="array" ref="G50">UPPER('Results'!$D50) &amp;": " &amp; _xlfn._xlws.FILTER(Questions[Question],Questions[ID]='Results'!$B50)</f>
        <v>CULTURE: How is the importance of FAIR data sharing communicated within the investment?</v>
      </c>
      <c r="H50" s="197"/>
      <c r="P50" s="129"/>
      <c r="Q50" s="129"/>
      <c r="R50" s="130"/>
      <c r="S50" s="130"/>
      <c r="T50" s="131"/>
      <c r="U50" s="131"/>
      <c r="V50" s="132"/>
      <c r="W50" s="132"/>
      <c r="X50" s="132"/>
      <c r="Y50" s="132"/>
      <c r="Z50" s="132"/>
      <c r="AA50" s="132"/>
      <c r="AB50" s="132"/>
      <c r="AC50" s="132"/>
      <c r="AD50" s="132"/>
      <c r="AE50" s="132"/>
      <c r="AF50" s="132"/>
      <c r="AG50" s="132"/>
      <c r="AH50" s="132"/>
    </row>
    <row r="51" spans="1:34" ht="229.95" customHeight="1" outlineLevel="2">
      <c r="B51" s="86" t="s">
        <v>69</v>
      </c>
      <c r="C51" s="86" cm="1">
        <f t="array" aca="1" ref="C51" ca="1">_xlfn._xlws.FILTER(Questions[AS],Questions[ID]=B51)</f>
        <v>1</v>
      </c>
      <c r="D51" s="86" t="str" cm="1">
        <f t="array" ref="D51">_xlfn._xlws.FILTER(Questions[Theme],Questions[ID]=B51)</f>
        <v>Culture</v>
      </c>
      <c r="F51" s="124" t="s">
        <v>140</v>
      </c>
      <c r="G51" s="196" t="str" cm="1">
        <f t="array" aca="1" ref="G51" ca="1">IF(_xlfn._xlws.FILTER(Questions[Answer (If not applicable or unknown choose first answer)],Questions[ID]='Results'!$B51)="","NO ANSWER GIVEN" &amp; CHAR(10) &amp; CHAR(10),"'"&amp; _xlfn._xlws.FILTER(Questions[Answer (If not applicable or unknown choose first answer)],Questions[ID]='Results'!$B51) &amp; "'" &amp; IF(_xlfn._xlws.FILTER(Questions[Your comment],Questions[ID]='Results'!$B51)="","",CHAR(10) &amp; "Your comment: " &amp; _xlfn._xlws.FILTER(Questions[Your comment],Questions[ID]='Results'!$B51)) &amp; CHAR(10) &amp; CHAR(10)) &amp; "Level " &amp; 'Results'!$C51 &amp; " indicates the following conditions are met:" &amp; CHAR(10) &amp; _xlfn._xlws.FILTER(Answers[Description],(Answers[QID]='Results'!$B51)*(Answers[Score]='Results'!$C51))</f>
        <v>'Click this cell'
Level 1 indicates the following conditions are met:
• People: Team members are largely unaware of the benefits of data sharing.
• Process: Communication is ad hoc and unstructured.
• Technology: Minimal or no use of communication tools to promote data sharing.
• Content: No centralized message or strategy regarding the importance of data sharing.</v>
      </c>
      <c r="H51" s="198"/>
      <c r="L51" s="133"/>
      <c r="M51" s="133"/>
    </row>
    <row r="52" spans="1:34" s="92" customFormat="1" ht="409.2" customHeight="1" outlineLevel="2">
      <c r="A52" s="86"/>
      <c r="B52" s="86" t="s">
        <v>69</v>
      </c>
      <c r="C52" s="86" cm="1">
        <f t="array" aca="1" ref="C52" ca="1">_xlfn._xlws.FILTER(Questions[AS],Questions[ID]=B52)</f>
        <v>1</v>
      </c>
      <c r="D52" s="86" t="str" cm="1">
        <f t="array" ref="D52">_xlfn._xlws.FILTER(Questions[Theme],Questions[ID]=B52)</f>
        <v>Culture</v>
      </c>
      <c r="E52" s="86"/>
      <c r="F52" s="134" t="s">
        <v>260</v>
      </c>
      <c r="G52" s="196" t="str" cm="1">
        <f t="array" aca="1" ref="G52" ca="1">IF('Results'!$C52=5,"Best answer chosen.","To reach level " &amp; 'Results'!$C52+1 &amp; ": '" &amp; _xlfn._xlws.FILTER(Answers[Answer],(Answers[QID]='Results'!$B52)*(Answers[Score]='Results'!$C52+1))&amp;"' " &amp; CHAR(10)&amp; CHAR(10) &amp; "Consider setting Data Management &amp; Access Plan targets as follows:" &amp; CHAR(10)&amp;_xlfn._xlws.FILTER(Answers[Delta (current row to next row)],(Answers[QID]='Results'!$B52)*(Answers[Score]='Results'!$C52)))</f>
        <v>To reach level 2: 'FAIR Data sharing requests are handled by a data management office' 
Consider setting Data Management &amp; Access Plan targets as follows:
• People: Project members are beginning to have an understanding of data sharing. This may be limited to the benefits of data sharing only at this point
• Process: Some communication efforts around data sharing may happen in the form of email, newsletter or project bulletin boards. These efforts are likely limited to Data Managers at this point
• Technology: Rudimentary and siloed comms channels such as email or newsletter are used to highlight data sharing benefits
• Content: Content around data sharing is likely limited to one aspect such as information about the benefits</v>
      </c>
      <c r="H52" s="199"/>
      <c r="L52" s="101"/>
      <c r="M52" s="101"/>
      <c r="R52" s="135"/>
      <c r="S52" s="135"/>
    </row>
    <row r="53" spans="1:34" ht="21" outlineLevel="1">
      <c r="F53" s="136"/>
      <c r="G53" s="93"/>
      <c r="H53" s="121"/>
      <c r="L53" s="101"/>
      <c r="M53" s="101"/>
      <c r="R53" s="137"/>
      <c r="S53" s="137"/>
    </row>
    <row r="54" spans="1:34" ht="67.95" customHeight="1" outlineLevel="2">
      <c r="B54" s="86" t="s">
        <v>85</v>
      </c>
      <c r="C54" s="86" cm="1">
        <f t="array" aca="1" ref="C54" ca="1">_xlfn._xlws.FILTER(Questions[AS],Questions[ID]=B54)</f>
        <v>1</v>
      </c>
      <c r="D54" s="86" t="str" cm="1">
        <f t="array" ref="D54">_xlfn._xlws.FILTER(Questions[Theme],Questions[ID]=B54)</f>
        <v>Support</v>
      </c>
      <c r="F54" s="124" t="str">
        <f>"Question #" &amp; RIGHT(B54,LEN(B54)-1) &amp; ":"</f>
        <v>Question #3:</v>
      </c>
      <c r="G54" s="196" t="str" cm="1">
        <f t="array" ref="G54">UPPER('Results'!$D54) &amp;": " &amp; _xlfn._xlws.FILTER(Questions[Question],Questions[ID]='Results'!$B54)</f>
        <v>SUPPORT: How will the investment drive FAIR data outcomes that mitigate for data sharing and data privacy regulations.</v>
      </c>
      <c r="H54" s="197"/>
      <c r="L54" s="101"/>
      <c r="M54" s="101"/>
      <c r="R54" s="138"/>
      <c r="S54" s="139"/>
    </row>
    <row r="55" spans="1:34" ht="229.95" customHeight="1" outlineLevel="2">
      <c r="B55" s="86" t="s">
        <v>85</v>
      </c>
      <c r="C55" s="86" cm="1">
        <f t="array" aca="1" ref="C55" ca="1">_xlfn._xlws.FILTER(Questions[AS],Questions[ID]=B55)</f>
        <v>1</v>
      </c>
      <c r="D55" s="86" t="str" cm="1">
        <f t="array" ref="D55">_xlfn._xlws.FILTER(Questions[Theme],Questions[ID]=B55)</f>
        <v>Support</v>
      </c>
      <c r="F55" s="124" t="s">
        <v>140</v>
      </c>
      <c r="G55" s="196" t="str" cm="1">
        <f t="array" aca="1" ref="G55" ca="1">IF(_xlfn._xlws.FILTER(Questions[Answer (If not applicable or unknown choose first answer)],Questions[ID]='Results'!$B55)="","NO ANSWER GIVEN" &amp; CHAR(10) &amp; CHAR(10),"'"&amp; _xlfn._xlws.FILTER(Questions[Answer (If not applicable or unknown choose first answer)],Questions[ID]='Results'!$B55) &amp; "'" &amp; IF(_xlfn._xlws.FILTER(Questions[Your comment],Questions[ID]='Results'!$B55)="","",CHAR(10) &amp; "Your comment: " &amp; _xlfn._xlws.FILTER(Questions[Your comment],Questions[ID]='Results'!$B55)) &amp; CHAR(10) &amp; CHAR(10)) &amp; "Level " &amp; 'Results'!$C55 &amp; " indicates the following conditions are met:" &amp; CHAR(10) &amp; _xlfn._xlws.FILTER(Answers[Description],(Answers[QID]='Results'!$B55)*(Answers[Score]='Results'!$C55))</f>
        <v>'Click this cell'
Level 1 indicates the following conditions are met:
• People: Not applicable
• Process: No formal procedures for identifying or managing PII.
• Technology: Not applicable
• Content:The PII for this project is unknown</v>
      </c>
      <c r="H55" s="197"/>
      <c r="L55" s="101"/>
      <c r="M55" s="101"/>
      <c r="R55" s="138"/>
      <c r="S55" s="139"/>
    </row>
    <row r="56" spans="1:34" ht="409.2" customHeight="1" outlineLevel="2">
      <c r="B56" s="86" t="s">
        <v>85</v>
      </c>
      <c r="C56" s="86" cm="1">
        <f t="array" aca="1" ref="C56" ca="1">_xlfn._xlws.FILTER(Questions[AS],Questions[ID]=B56)</f>
        <v>1</v>
      </c>
      <c r="D56" s="86" t="str" cm="1">
        <f t="array" ref="D56">_xlfn._xlws.FILTER(Questions[Theme],Questions[ID]=B56)</f>
        <v>Support</v>
      </c>
      <c r="F56" s="124" t="s">
        <v>260</v>
      </c>
      <c r="G56" s="196" t="str" cm="1">
        <f t="array" aca="1" ref="G56" ca="1">IF('Results'!$C56=5,"Best answer chosen.","To reach level " &amp; 'Results'!$C56+1 &amp; ": '" &amp; _xlfn._xlws.FILTER(Answers[Answer],(Answers[QID]='Results'!$B56)*(Answers[Score]='Results'!$C56+1))&amp;"' " &amp; CHAR(10)&amp; CHAR(10)&amp;"Consider setting Data Management &amp; Access Plan targets as follows:" &amp; CHAR(10)&amp;_xlfn._xlws.FILTER(Answers[Delta (current row to next row)],(Answers[QID]='Results'!$B56)*(Answers[Score]='Results'!$C56)))</f>
        <v>To reach level 2: 'Data that is collected that relates to individual persons will not be published as part of this investment' 
Consider setting Data Management &amp; Access Plan targets as follows:
• People: Not Applicable
• Process: Data handling practices are in place, but are limited to generic processes and not to data ethics or privacy concerns
• Technology: Not applicable
• Content: PII within the project data is identified</v>
      </c>
      <c r="H56" s="197"/>
      <c r="L56" s="101"/>
      <c r="M56" s="101"/>
      <c r="R56" s="138"/>
      <c r="S56" s="139"/>
    </row>
    <row r="57" spans="1:34" ht="20.399999999999999" outlineLevel="1">
      <c r="F57" s="136"/>
      <c r="G57" s="93"/>
      <c r="H57" s="121"/>
      <c r="L57" s="101"/>
      <c r="M57" s="101"/>
      <c r="R57" s="138"/>
      <c r="S57" s="139"/>
    </row>
    <row r="58" spans="1:34" ht="67.95" customHeight="1" outlineLevel="2">
      <c r="B58" s="92" t="s">
        <v>68</v>
      </c>
      <c r="C58" s="92" cm="1">
        <f t="array" aca="1" ref="C58" ca="1">_xlfn._xlws.FILTER(Questions[AS],Questions[ID]=B58)</f>
        <v>1</v>
      </c>
      <c r="D58" s="92" t="str" cm="1">
        <f t="array" ref="D58">_xlfn._xlws.FILTER(Questions[Theme],Questions[ID]=B58)</f>
        <v>Culture</v>
      </c>
      <c r="F58" s="124" t="str">
        <f>"Question #" &amp; RIGHT(B58,LEN(B58)-1) &amp; ":"</f>
        <v>Question #4:</v>
      </c>
      <c r="G58" s="196" t="str" cm="1">
        <f t="array" ref="G58">UPPER('Results'!$D58) &amp;": " &amp; _xlfn._xlws.FILTER(Questions[Question],Questions[ID]='Results'!$B58)</f>
        <v>CULTURE: How will the investment build trust and resolve differences in FAIR data standards and policies among its members?</v>
      </c>
      <c r="H58" s="197"/>
      <c r="L58" s="101"/>
      <c r="M58" s="101"/>
      <c r="P58" s="140"/>
      <c r="Q58" s="138"/>
      <c r="R58" s="138"/>
      <c r="S58" s="139"/>
    </row>
    <row r="59" spans="1:34" ht="229.95" customHeight="1" outlineLevel="2">
      <c r="B59" s="86" t="s">
        <v>68</v>
      </c>
      <c r="C59" s="86" cm="1">
        <f t="array" aca="1" ref="C59" ca="1">_xlfn._xlws.FILTER(Questions[AS],Questions[ID]=B59)</f>
        <v>1</v>
      </c>
      <c r="D59" s="86" t="str" cm="1">
        <f t="array" ref="D59">_xlfn._xlws.FILTER(Questions[Theme],Questions[ID]=B59)</f>
        <v>Culture</v>
      </c>
      <c r="F59" s="141" t="s">
        <v>140</v>
      </c>
      <c r="G59" s="200" t="str" cm="1">
        <f t="array" aca="1" ref="G59" ca="1">IF(_xlfn._xlws.FILTER(Questions[Answer (If not applicable or unknown choose first answer)],Questions[ID]='Results'!$B59)="","NO ANSWER GIVEN" &amp; CHAR(10) &amp; CHAR(10),"'"&amp; _xlfn._xlws.FILTER(Questions[Answer (If not applicable or unknown choose first answer)],Questions[ID]='Results'!$B59) &amp; "'" &amp; IF(_xlfn._xlws.FILTER(Questions[Your comment],Questions[ID]='Results'!$B59)="","",CHAR(10) &amp; "Your comment: " &amp; _xlfn._xlws.FILTER(Questions[Your comment],Questions[ID]='Results'!$B59)) &amp; CHAR(10) &amp; CHAR(10)) &amp; "Level " &amp; 'Results'!$C59 &amp; " indicates the following conditions are met:" &amp; CHAR(10) &amp; _xlfn._xlws.FILTER(Answers[Description],(Answers[QID]='Results'!$B59)*(Answers[Score]='Results'!$C59))</f>
        <v>'Click this cell'
Level 1 indicates the following conditions are met:
• People: Consortium members work independently without collaboration.  
• Process: No processes in place to address conflicts or build trust.  
• Technology: Lack of shared platforms or tools. 
• Content: Inconsistent data standards and documentation practices.</v>
      </c>
      <c r="H59" s="201"/>
      <c r="L59" s="101"/>
      <c r="M59" s="101"/>
    </row>
    <row r="60" spans="1:34" ht="409.2" customHeight="1" outlineLevel="2">
      <c r="B60" s="92" t="s">
        <v>68</v>
      </c>
      <c r="C60" s="92" cm="1">
        <f t="array" aca="1" ref="C60" ca="1">_xlfn._xlws.FILTER(Questions[AS],Questions[ID]=B60)</f>
        <v>1</v>
      </c>
      <c r="D60" s="92" t="str" cm="1">
        <f t="array" ref="D60">_xlfn._xlws.FILTER(Questions[Theme],Questions[ID]=B60)</f>
        <v>Culture</v>
      </c>
      <c r="F60" s="124" t="s">
        <v>260</v>
      </c>
      <c r="G60" s="196" t="str" cm="1">
        <f t="array" aca="1" ref="G60" ca="1">IF('Results'!$C60=5,"Best answer chosen.","To reach level " &amp; 'Results'!$C60+1 &amp; ": '" &amp; _xlfn._xlws.FILTER(Answers[Answer],(Answers[QID]='Results'!$B60)*(Answers[Score]='Results'!$C60+1))&amp;"' " &amp; CHAR(10)&amp; CHAR(10)&amp;"Consider setting Data Management &amp; Access Plan targets as follows:" &amp; CHAR(10)&amp;_xlfn._xlws.FILTER(Answers[Delta (current row to next row)],(Answers[QID]='Results'!$B60)*(Answers[Score]='Results'!$C60)))</f>
        <v>To reach level 2: 'Basic awareness of the need to build trust and address differences.' 
Consider setting Data Management &amp; Access Plan targets as follows:
• People: Collaboration is in the early stages with informal communications like email or direct messaging being the primary method of contact
• Process: Issues, challenges and conflicts have been identified and initial efforts to discuss these to rectify them have been made
• Technology: Not Applicable
• Content: Some data standards and policies are beginning to align, however there are still some discrepencies between research centres</v>
      </c>
      <c r="H60" s="197"/>
      <c r="L60" s="101"/>
      <c r="M60" s="101"/>
    </row>
    <row r="61" spans="1:34" ht="15.6" outlineLevel="1">
      <c r="B61" s="92"/>
      <c r="C61" s="92"/>
      <c r="D61" s="92"/>
      <c r="F61" s="136"/>
      <c r="G61" s="93"/>
      <c r="H61" s="121"/>
      <c r="L61" s="101"/>
      <c r="M61" s="101"/>
    </row>
    <row r="62" spans="1:34" ht="67.95" customHeight="1" outlineLevel="2">
      <c r="B62" s="86" t="s">
        <v>73</v>
      </c>
      <c r="C62" s="86" cm="1">
        <f t="array" aca="1" ref="C62" ca="1">_xlfn._xlws.FILTER(Questions[AS],Questions[ID]=B62)</f>
        <v>1</v>
      </c>
      <c r="D62" s="86" t="str" cm="1">
        <f t="array" ref="D62">_xlfn._xlws.FILTER(Questions[Theme],Questions[ID]=B62)</f>
        <v>Support</v>
      </c>
      <c r="F62" s="124" t="str">
        <f>"Question #" &amp; RIGHT(B62,LEN(B62)-1) &amp; ":"</f>
        <v>Question #5:</v>
      </c>
      <c r="G62" s="196" t="str" cm="1">
        <f t="array" ref="G62">UPPER('Results'!$D62) &amp;": " &amp; _xlfn._xlws.FILTER(Questions[Question],Questions[ID]='Results'!$B62)</f>
        <v>SUPPORT: How well-integrated is the FAIR data management guidance into the daily workflows of your project?</v>
      </c>
      <c r="H62" s="197"/>
      <c r="L62" s="101"/>
      <c r="M62" s="101"/>
    </row>
    <row r="63" spans="1:34" ht="229.95" customHeight="1" outlineLevel="2">
      <c r="B63" s="86" t="s">
        <v>73</v>
      </c>
      <c r="C63" s="86" cm="1">
        <f t="array" aca="1" ref="C63" ca="1">_xlfn._xlws.FILTER(Questions[AS],Questions[ID]=B63)</f>
        <v>1</v>
      </c>
      <c r="D63" s="86" t="str" cm="1">
        <f t="array" ref="D63">_xlfn._xlws.FILTER(Questions[Theme],Questions[ID]=B63)</f>
        <v>Support</v>
      </c>
      <c r="F63" s="124" t="s">
        <v>140</v>
      </c>
      <c r="G63" s="196" t="str" cm="1">
        <f t="array" aca="1" ref="G63" ca="1">IF(_xlfn._xlws.FILTER(Questions[Answer (If not applicable or unknown choose first answer)],Questions[ID]='Results'!$B63)="","NO ANSWER GIVEN" &amp; CHAR(10) &amp; CHAR(10),"'"&amp; _xlfn._xlws.FILTER(Questions[Answer (If not applicable or unknown choose first answer)],Questions[ID]='Results'!$B63) &amp; "'" &amp; IF(_xlfn._xlws.FILTER(Questions[Your comment],Questions[ID]='Results'!$B63)="","",CHAR(10) &amp; "Your comment: " &amp; _xlfn._xlws.FILTER(Questions[Your comment],Questions[ID]='Results'!$B63)) &amp; CHAR(10) &amp; CHAR(10)) &amp; "Level " &amp; 'Results'!$C63 &amp; " indicates the following conditions are met:" &amp; CHAR(10) &amp; _xlfn._xlws.FILTER(Answers[Description],(Answers[QID]='Results'!$B63)*(Answers[Score]='Results'!$C63))</f>
        <v xml:space="preserve">'Click this cell'
Level 1 indicates the following conditions are met:
• People: Team members are not aware of or do not follow FAIR data management practices in their daily activities.
• Process: No processes or mechanisms are in place to integrate FAIR principles into daily workflows.
• Technology: There are no tools or systems in use to support the integration of FAIR data management practices.
• Content: Absence of any guidelines, reminders, or resources that promote FAIR data management in daily activities.
</v>
      </c>
      <c r="H63" s="197"/>
      <c r="L63" s="101"/>
      <c r="M63" s="101"/>
    </row>
    <row r="64" spans="1:34" s="92" customFormat="1" ht="409.2" customHeight="1" outlineLevel="2">
      <c r="A64" s="86"/>
      <c r="B64" s="86" t="s">
        <v>73</v>
      </c>
      <c r="C64" s="86" cm="1">
        <f t="array" aca="1" ref="C64" ca="1">_xlfn._xlws.FILTER(Questions[AS],Questions[ID]=B64)</f>
        <v>1</v>
      </c>
      <c r="D64" s="86" t="str" cm="1">
        <f t="array" ref="D64">_xlfn._xlws.FILTER(Questions[Theme],Questions[ID]=B64)</f>
        <v>Support</v>
      </c>
      <c r="E64" s="86"/>
      <c r="F64" s="134" t="s">
        <v>260</v>
      </c>
      <c r="G64" s="196" t="str" cm="1">
        <f t="array" aca="1" ref="G64" ca="1">IF('Results'!$C64=5,"Best answer chosen.","To reach level " &amp; 'Results'!$C64+1 &amp; ": '" &amp; _xlfn._xlws.FILTER(Answers[Answer],(Answers[QID]='Results'!$B64)*(Answers[Score]='Results'!$C64+1))&amp;"' " &amp; CHAR(10)&amp; CHAR(10)&amp;"Consider setting Data Management &amp; Access Plan targets as follows:" &amp; CHAR(10)&amp;_xlfn._xlws.FILTER(Answers[Delta (current row to next row)],(Answers[QID]='Results'!$B64)*(Answers[Score]='Results'!$C64)))</f>
        <v>To reach level 2: 'Guidance exists but is rarely integrated into daily workflows.' 
Consider setting Data Management &amp; Access Plan targets as follows:
• People: Project members ocassionally receive reminders about FAIR data management via email or similar
• Process: Small consideration has been given to FAIR practices being integrated. For example data may be being collected in a FAIR way, but that's where the practice stops
• Technology: Some tools are available, but they are likely not recommended by CGIAR
• Content: Basic guidance and reminders of FAIR data practices are available</v>
      </c>
      <c r="H64" s="199"/>
      <c r="L64" s="101"/>
      <c r="M64" s="101"/>
    </row>
    <row r="65" spans="2:26" ht="15.6" outlineLevel="1">
      <c r="F65" s="136"/>
      <c r="G65" s="93"/>
      <c r="H65" s="121"/>
      <c r="L65" s="101"/>
      <c r="M65" s="101"/>
    </row>
    <row r="66" spans="2:26" ht="67.95" customHeight="1" outlineLevel="2">
      <c r="B66" s="86" t="s">
        <v>70</v>
      </c>
      <c r="C66" s="86" cm="1">
        <f t="array" aca="1" ref="C66" ca="1">_xlfn._xlws.FILTER(Questions[AS],Questions[ID]=B66)</f>
        <v>1</v>
      </c>
      <c r="D66" s="86" t="str" cm="1">
        <f t="array" ref="D66">_xlfn._xlws.FILTER(Questions[Theme],Questions[ID]=B66)</f>
        <v>Culture</v>
      </c>
      <c r="F66" s="124" t="str">
        <f>"Question #" &amp; RIGHT(B66,LEN(B66)-1) &amp; ":"</f>
        <v>Question #6:</v>
      </c>
      <c r="G66" s="196" t="str" cm="1">
        <f t="array" ref="G66">UPPER('Results'!$D66) &amp;": " &amp; _xlfn._xlws.FILTER(Questions[Question],Questions[ID]='Results'!$B66)</f>
        <v>CULTURE: Are there communities of practice or forums where your investment members can discuss data management practices and challenges?</v>
      </c>
      <c r="H66" s="197"/>
      <c r="L66" s="101"/>
      <c r="M66" s="101"/>
      <c r="V66" s="115"/>
      <c r="Z66" s="142"/>
    </row>
    <row r="67" spans="2:26" ht="229.95" customHeight="1" outlineLevel="2">
      <c r="B67" s="86" t="s">
        <v>70</v>
      </c>
      <c r="C67" s="86" cm="1">
        <f t="array" aca="1" ref="C67" ca="1">_xlfn._xlws.FILTER(Questions[AS],Questions[ID]=B67)</f>
        <v>1</v>
      </c>
      <c r="D67" s="86" t="str" cm="1">
        <f t="array" ref="D67">_xlfn._xlws.FILTER(Questions[Theme],Questions[ID]=B67)</f>
        <v>Culture</v>
      </c>
      <c r="F67" s="124" t="s">
        <v>140</v>
      </c>
      <c r="G67" s="196" t="str" cm="1">
        <f t="array" aca="1" ref="G67" ca="1">IF(_xlfn._xlws.FILTER(Questions[Answer (If not applicable or unknown choose first answer)],Questions[ID]='Results'!$B67)="","NO ANSWER GIVEN" &amp; CHAR(10) &amp; CHAR(10),"'"&amp; _xlfn._xlws.FILTER(Questions[Answer (If not applicable or unknown choose first answer)],Questions[ID]='Results'!$B67) &amp; "'" &amp; IF(_xlfn._xlws.FILTER(Questions[Your comment],Questions[ID]='Results'!$B67)="","",CHAR(10) &amp; "Your comment: " &amp; _xlfn._xlws.FILTER(Questions[Your comment],Questions[ID]='Results'!$B67)) &amp; CHAR(10) &amp; CHAR(10)) &amp; "Level " &amp; 'Results'!$C67 &amp; " indicates the following conditions are met:" &amp; CHAR(10) &amp; _xlfn._xlws.FILTER(Answers[Description],(Answers[QID]='Results'!$B67)*(Answers[Score]='Results'!$C67))</f>
        <v>'Click this cell'
Level 1 indicates the following conditions are met:
• People: Investment members rarely collaborate or discuss data sharing practices.
• Process: No structured support for data sharing discussions.
• Technology: Limited or no use of collaborative tools.
• Content: Minimal exchange of knowledge and best practices, leading to isolated efforts.</v>
      </c>
      <c r="H67" s="197"/>
      <c r="L67" s="101"/>
      <c r="M67" s="101"/>
      <c r="Z67" s="143"/>
    </row>
    <row r="68" spans="2:26" ht="409.2" customHeight="1" outlineLevel="2">
      <c r="B68" s="86" t="s">
        <v>70</v>
      </c>
      <c r="C68" s="86" cm="1">
        <f t="array" aca="1" ref="C68" ca="1">_xlfn._xlws.FILTER(Questions[AS],Questions[ID]=B68)</f>
        <v>1</v>
      </c>
      <c r="D68" s="86" t="str" cm="1">
        <f t="array" ref="D68">_xlfn._xlws.FILTER(Questions[Theme],Questions[ID]=B68)</f>
        <v>Culture</v>
      </c>
      <c r="F68" s="124" t="s">
        <v>260</v>
      </c>
      <c r="G68" s="196" t="str" cm="1">
        <f t="array" aca="1" ref="G68" ca="1">IF('Results'!$C68=5,"Best answer chosen.","To reach level " &amp; 'Results'!$C68+1 &amp; ": '" &amp; _xlfn._xlws.FILTER(Answers[Answer],(Answers[QID]='Results'!$B68)*(Answers[Score]='Results'!$C68+1))&amp;"' " &amp; CHAR(10)&amp; CHAR(10)&amp;"Consider setting Data Management &amp; Access Plan targets as follows:" &amp; CHAR(10)&amp;_xlfn._xlws.FILTER(Answers[Delta (current row to next row)],(Answers[QID]='Results'!$B68)*(Answers[Score]='Results'!$C68)))</f>
        <v xml:space="preserve">To reach level 2: 'Occasional informal discussions on data sharing, lacking regularity and formal support.' 
Consider setting Data Management &amp; Access Plan targets as follows:
• People: Identify and encourage members to start informal discussions on data sharing in meetings and ad hoc online sessions.
• Process: Establish informal forums or groups for discussions, and document key takeaways to build a foundation.
• Technology: Introduce and promote basic collaborative tools e.g. Slack, Confluence, ensuring members know how to access and use them effectively.
• Content: Encourage sharing of knowledge and success stories to raise awareness and demonstrate the value of collaboration.
</v>
      </c>
      <c r="H68" s="197"/>
      <c r="L68" s="101"/>
      <c r="M68" s="101"/>
      <c r="Z68" s="143"/>
    </row>
    <row r="69" spans="2:26" ht="15.6" outlineLevel="1">
      <c r="F69" s="136"/>
      <c r="G69" s="93"/>
      <c r="H69" s="121"/>
      <c r="L69" s="101"/>
      <c r="M69" s="101"/>
      <c r="Z69" s="143"/>
    </row>
    <row r="70" spans="2:26" ht="67.95" customHeight="1" outlineLevel="2">
      <c r="B70" s="86" t="s">
        <v>72</v>
      </c>
      <c r="C70" s="86" cm="1">
        <f t="array" aca="1" ref="C70" ca="1">_xlfn._xlws.FILTER(Questions[AS],Questions[ID]=B70)</f>
        <v>1</v>
      </c>
      <c r="D70" s="86" t="str" cm="1">
        <f t="array" ref="D70">_xlfn._xlws.FILTER(Questions[Theme],Questions[ID]=B70)</f>
        <v>Support</v>
      </c>
      <c r="F70" s="124" t="str">
        <f>"Question #" &amp; RIGHT(B70,LEN(B70)-1) &amp; ":"</f>
        <v>Question #7:</v>
      </c>
      <c r="G70" s="196" t="str" cm="1">
        <f t="array" ref="G70">UPPER('Results'!$D70) &amp;": " &amp; _xlfn._xlws.FILTER(Questions[Question],Questions[ID]='Results'!$B70)</f>
        <v>SUPPORT: How accessible and comprehensive are the guidance materials and training programmes for FAIR implementation in your project?</v>
      </c>
      <c r="H70" s="197"/>
      <c r="L70" s="101"/>
      <c r="M70" s="101"/>
      <c r="Z70" s="143"/>
    </row>
    <row r="71" spans="2:26" ht="229.95" customHeight="1" outlineLevel="2">
      <c r="B71" s="86" t="s">
        <v>72</v>
      </c>
      <c r="C71" s="86" cm="1">
        <f t="array" aca="1" ref="C71" ca="1">_xlfn._xlws.FILTER(Questions[AS],Questions[ID]=B71)</f>
        <v>1</v>
      </c>
      <c r="D71" s="86" t="str" cm="1">
        <f t="array" ref="D71">_xlfn._xlws.FILTER(Questions[Theme],Questions[ID]=B71)</f>
        <v>Support</v>
      </c>
      <c r="F71" s="124" t="s">
        <v>140</v>
      </c>
      <c r="G71" s="196" t="str" cm="1">
        <f t="array" aca="1" ref="G71" ca="1">IF(_xlfn._xlws.FILTER(Questions[Answer (If not applicable or unknown choose first answer)],Questions[ID]='Results'!$B71)="","NO ANSWER GIVEN" &amp; CHAR(10) &amp; CHAR(10),"'"&amp; _xlfn._xlws.FILTER(Questions[Answer (If not applicable or unknown choose first answer)],Questions[ID]='Results'!$B71) &amp; "'" &amp; IF(_xlfn._xlws.FILTER(Questions[Your comment],Questions[ID]='Results'!$B71)="","",CHAR(10) &amp; "Your comment: " &amp; _xlfn._xlws.FILTER(Questions[Your comment],Questions[ID]='Results'!$B71)) &amp; CHAR(10) &amp; CHAR(10)) &amp; "Level " &amp; 'Results'!$C71 &amp; " indicates the following conditions are met:" &amp; CHAR(10) &amp; _xlfn._xlws.FILTER(Answers[Description],(Answers[QID]='Results'!$B71)*(Answers[Score]='Results'!$C71))</f>
        <v xml:space="preserve">'Click this cell'
Level 1 indicates the following conditions are met:
• People: Team members lack access to any guidance or training, leaving them uninformed about FAIR principles.
• Process: No processes are in place to develop or disseminate training materials or guidance.
• Technology: There are no technological resources (e.g., online platforms, repositories) available to provide guidance or training.
• Content: Absence of any content related to FAIR implementation, resulting in no support or direction for team members.
</v>
      </c>
      <c r="H71" s="197"/>
      <c r="L71" s="101"/>
      <c r="M71" s="101"/>
      <c r="Z71" s="117"/>
    </row>
    <row r="72" spans="2:26" ht="409.2" customHeight="1" outlineLevel="2">
      <c r="B72" s="86" t="s">
        <v>72</v>
      </c>
      <c r="C72" s="86" cm="1">
        <f t="array" aca="1" ref="C72" ca="1">_xlfn._xlws.FILTER(Questions[AS],Questions[ID]=B72)</f>
        <v>1</v>
      </c>
      <c r="D72" s="86" t="str" cm="1">
        <f t="array" ref="D72">_xlfn._xlws.FILTER(Questions[Theme],Questions[ID]=B72)</f>
        <v>Support</v>
      </c>
      <c r="F72" s="124" t="s">
        <v>260</v>
      </c>
      <c r="G72" s="196" t="str" cm="1">
        <f t="array" aca="1" ref="G72" ca="1">IF('Results'!$C72=5,"Best answer chosen.","To reach level " &amp; 'Results'!$C72+1 &amp; ": '" &amp; _xlfn._xlws.FILTER(Answers[Answer],(Answers[QID]='Results'!$B72)*(Answers[Score]='Results'!$C72+1))&amp;"' " &amp;CHAR(10)&amp; CHAR(10)&amp;"Consider setting Data Management &amp; Access Plan targets as follows:" &amp; CHAR(10)&amp;_xlfn._xlws.FILTER(Answers[Delta (current row to next row)],(Answers[QID]='Results'!$B72)*(Answers[Score]='Results'!$C72)))</f>
        <v>To reach level 2: 'Limited guidance materials and training programs exist, but are hard to access and not comprehensive.' 
Consider setting Data Management &amp; Access Plan targets as follows:
• People: Identify and provide team members with existing FAIR-related resources, to start building awareness.
• Process: Develop basic guidance materials and make them available, even if informally, to ensure some level of access for the team.
• Technology: Begin storing existing materials in a shared location, such as a simple file-sharing platform, to improve accessibility.
• Content: Create and distribute basic resources that cover the fundamentals of FAIR principles, ensuring at least some support is available, even if incomplete.</v>
      </c>
      <c r="H72" s="197"/>
      <c r="L72" s="101"/>
      <c r="M72" s="101"/>
    </row>
    <row r="73" spans="2:26" ht="15.6" outlineLevel="1">
      <c r="F73" s="136"/>
      <c r="G73" s="93"/>
      <c r="H73" s="121"/>
      <c r="L73" s="101"/>
      <c r="M73" s="101"/>
    </row>
    <row r="74" spans="2:26" ht="67.95" customHeight="1" outlineLevel="2">
      <c r="B74" s="86" t="s">
        <v>62</v>
      </c>
      <c r="C74" s="86" cm="1">
        <f t="array" aca="1" ref="C74" ca="1">_xlfn._xlws.FILTER(Questions[AS],Questions[ID]=B74)</f>
        <v>1</v>
      </c>
      <c r="D74" s="86" t="str" cm="1">
        <f t="array" ref="D74">_xlfn._xlws.FILTER(Questions[Theme],Questions[ID]=B74)</f>
        <v>Technical</v>
      </c>
      <c r="F74" s="124" t="str">
        <f>"Question #" &amp; RIGHT(B74,LEN(B74)-1) &amp; ":"</f>
        <v>Question #8:</v>
      </c>
      <c r="G74" s="196" t="str" cm="1">
        <f t="array" ref="G74">UPPER('Results'!$D74) &amp;": " &amp; _xlfn._xlws.FILTER(Questions[Question],Questions[ID]='Results'!$B74)</f>
        <v>TECHNICAL: To what extent has the implementation, use of, and support for data services and tools for; data hosting, data catalogue, reference data management, data modelling,  retention and archiving (beyond investment completion) been budgeted for and planned into the investment?</v>
      </c>
      <c r="H74" s="197"/>
      <c r="L74" s="101"/>
      <c r="M74" s="101"/>
    </row>
    <row r="75" spans="2:26" ht="229.95" customHeight="1" outlineLevel="2">
      <c r="B75" s="86" t="s">
        <v>62</v>
      </c>
      <c r="C75" s="86" cm="1">
        <f t="array" aca="1" ref="C75" ca="1">_xlfn._xlws.FILTER(Questions[AS],Questions[ID]=B75)</f>
        <v>1</v>
      </c>
      <c r="D75" s="86" t="str" cm="1">
        <f t="array" ref="D75">_xlfn._xlws.FILTER(Questions[Theme],Questions[ID]=B75)</f>
        <v>Technical</v>
      </c>
      <c r="F75" s="124" t="s">
        <v>140</v>
      </c>
      <c r="G75" s="196" t="str" cm="1">
        <f t="array" aca="1" ref="G75" ca="1">IF(_xlfn._xlws.FILTER(Questions[Answer (If not applicable or unknown choose first answer)],Questions[ID]='Results'!$B75)="","NO ANSWER GIVEN" &amp; CHAR(10) &amp; CHAR(10),"'"&amp; _xlfn._xlws.FILTER(Questions[Answer (If not applicable or unknown choose first answer)],Questions[ID]='Results'!$B75) &amp; "'" &amp; IF(_xlfn._xlws.FILTER(Questions[Your comment],Questions[ID]='Results'!$B75)="","",CHAR(10) &amp; "Your comment: " &amp; _xlfn._xlws.FILTER(Questions[Your comment],Questions[ID]='Results'!$B75)) &amp; CHAR(10) &amp; CHAR(10)) &amp; "Level " &amp; 'Results'!$C75 &amp; " indicates the following conditions are met:" &amp; CHAR(10) &amp; _xlfn._xlws.FILTER(Answers[Description],(Answers[QID]='Results'!$B75)*(Answers[Score]='Results'!$C75))</f>
        <v>'Click this cell'
Level 1 indicates the following conditions are met:
• People: N/A
• Process: N/A
• Technology: The investment proposal has no budget or plan specified for the implementation, use of, or support for data services and tools.
• Content: N/A</v>
      </c>
      <c r="H75" s="197"/>
      <c r="L75" s="101"/>
      <c r="M75" s="101"/>
    </row>
    <row r="76" spans="2:26" ht="409.2" customHeight="1" outlineLevel="2">
      <c r="B76" s="86" t="s">
        <v>62</v>
      </c>
      <c r="C76" s="86" cm="1">
        <f t="array" aca="1" ref="C76" ca="1">_xlfn._xlws.FILTER(Questions[AS],Questions[ID]=B76)</f>
        <v>1</v>
      </c>
      <c r="D76" s="86" t="str" cm="1">
        <f t="array" ref="D76">_xlfn._xlws.FILTER(Questions[Theme],Questions[ID]=B76)</f>
        <v>Technical</v>
      </c>
      <c r="F76" s="124" t="s">
        <v>260</v>
      </c>
      <c r="G76" s="196" t="str" cm="1">
        <f t="array" aca="1" ref="G76" ca="1">IF('Results'!$C76=5,"Best answer chosen.","To reach level " &amp; 'Results'!$C76+1 &amp; ": '" &amp; _xlfn._xlws.FILTER(Answers[Answer],(Answers[QID]='Results'!$B76)*(Answers[Score]='Results'!$C76+1))&amp;"' " &amp; CHAR(10)&amp; CHAR(10)&amp;"Consider setting Data Management &amp; Access Plan targets as follows:" &amp; CHAR(10)&amp;_xlfn._xlws.FILTER(Answers[Delta (current row to next row)],(Answers[QID]='Results'!$B76)*(Answers[Score]='Results'!$C76)))</f>
        <v>To reach level 2: 'Budget has been allocated, no planned implementation.' 
Consider setting Data Management &amp; Access Plan targets as follows:
• Technology: Secure a budget for data service(s) and/or tool(s) in the investment proposal</v>
      </c>
      <c r="H76" s="197"/>
      <c r="L76" s="101"/>
      <c r="M76" s="101"/>
    </row>
    <row r="77" spans="2:26" ht="15.6" outlineLevel="1">
      <c r="F77" s="136"/>
      <c r="G77" s="93"/>
      <c r="H77" s="121"/>
      <c r="L77" s="101"/>
      <c r="M77" s="101"/>
    </row>
    <row r="78" spans="2:26" ht="67.95" customHeight="1" outlineLevel="2">
      <c r="B78" s="86" t="s">
        <v>66</v>
      </c>
      <c r="C78" s="86" cm="1">
        <f t="array" aca="1" ref="C78" ca="1">_xlfn._xlws.FILTER(Questions[AS],Questions[ID]=B78)</f>
        <v>1</v>
      </c>
      <c r="D78" s="86" t="str" cm="1">
        <f t="array" ref="D78">_xlfn._xlws.FILTER(Questions[Theme],Questions[ID]=B78)</f>
        <v>Resourcing</v>
      </c>
      <c r="F78" s="124" t="str">
        <f>"Question #" &amp; RIGHT(B78,LEN(B78)-1) &amp; ":"</f>
        <v>Question #9:</v>
      </c>
      <c r="G78" s="196" t="str" cm="1">
        <f t="array" ref="G78">UPPER('Results'!$D78) &amp;": " &amp; _xlfn._xlws.FILTER(Questions[Question],Questions[ID]='Results'!$B78)</f>
        <v>RESOURCING: To what extent have the responsibilities for dataset metadata been assigned to a budgeted to a role (person) responsible for FAIR in the investment's project organisation?</v>
      </c>
      <c r="H78" s="197"/>
      <c r="L78" s="101"/>
      <c r="M78" s="101"/>
    </row>
    <row r="79" spans="2:26" ht="229.95" customHeight="1" outlineLevel="2">
      <c r="B79" s="86" t="s">
        <v>66</v>
      </c>
      <c r="C79" s="86" cm="1">
        <f t="array" aca="1" ref="C79" ca="1">_xlfn._xlws.FILTER(Questions[AS],Questions[ID]=B79)</f>
        <v>1</v>
      </c>
      <c r="D79" s="86" t="str" cm="1">
        <f t="array" ref="D79">_xlfn._xlws.FILTER(Questions[Theme],Questions[ID]=B79)</f>
        <v>Resourcing</v>
      </c>
      <c r="F79" s="124" t="s">
        <v>140</v>
      </c>
      <c r="G79" s="196" t="str" cm="1">
        <f t="array" aca="1" ref="G79" ca="1">IF(_xlfn._xlws.FILTER(Questions[Answer (If not applicable or unknown choose first answer)],Questions[ID]='Results'!$B79)="","NO ANSWER GIVEN" &amp; CHAR(10) &amp; CHAR(10),"'"&amp; _xlfn._xlws.FILTER(Questions[Answer (If not applicable or unknown choose first answer)],Questions[ID]='Results'!$B79) &amp; "'" &amp; IF(_xlfn._xlws.FILTER(Questions[Your comment],Questions[ID]='Results'!$B79)="","",CHAR(10) &amp; "Your comment: " &amp; _xlfn._xlws.FILTER(Questions[Your comment],Questions[ID]='Results'!$B79)) &amp; CHAR(10) &amp; CHAR(10)) &amp; "Level " &amp; 'Results'!$C79 &amp; " indicates the following conditions are met:" &amp; CHAR(10) &amp; _xlfn._xlws.FILTER(Answers[Description],(Answers[QID]='Results'!$B79)*(Answers[Score]='Results'!$C79))</f>
        <v xml:space="preserve">'Click this cell'
Level 1 indicates the following conditions are met:
• People: The investment proposal has no budget allocated for recognised roles responsible for metadata management.
• Process: N/A
• Technology: N/A
• Content: N/A
</v>
      </c>
      <c r="H79" s="197"/>
      <c r="L79" s="101"/>
      <c r="M79" s="101"/>
    </row>
    <row r="80" spans="2:26" ht="409.2" customHeight="1" outlineLevel="2">
      <c r="B80" s="86" t="s">
        <v>66</v>
      </c>
      <c r="C80" s="86" cm="1">
        <f t="array" aca="1" ref="C80" ca="1">_xlfn._xlws.FILTER(Questions[AS],Questions[ID]=B80)</f>
        <v>1</v>
      </c>
      <c r="D80" s="86" t="str" cm="1">
        <f t="array" ref="D80">_xlfn._xlws.FILTER(Questions[Theme],Questions[ID]=B80)</f>
        <v>Resourcing</v>
      </c>
      <c r="F80" s="124" t="s">
        <v>260</v>
      </c>
      <c r="G80" s="196" t="str" cm="1">
        <f t="array" aca="1" ref="G80" ca="1">IF('Results'!$C80=5,"Best answer chosen.","To reach level " &amp; 'Results'!$C80+1 &amp; ": '" &amp; _xlfn._xlws.FILTER(Answers[Answer],(Answers[QID]='Results'!$B80)*(Answers[Score]='Results'!$C80+1))&amp;"' " &amp; CHAR(10)&amp; CHAR(10)&amp;"Consider setting Data Management &amp; Access Plan targets as follows:" &amp; CHAR(10)&amp;_xlfn._xlws.FILTER(Answers[Delta (current row to next row)],(Answers[QID]='Results'!$B80)*(Answers[Score]='Results'!$C80)))</f>
        <v>To reach level 2: 'Role allocation, but unspecified FAIR technical roles.' 
Consider setting Data Management &amp; Access Plan targets as follows:
• People: Create a budget in the investment proposal for generic coverage of metadata responsibilities</v>
      </c>
      <c r="H80" s="197"/>
      <c r="L80" s="101"/>
      <c r="M80" s="101"/>
    </row>
    <row r="81" spans="1:13" ht="15.6" outlineLevel="1">
      <c r="B81"/>
      <c r="C81"/>
      <c r="D81"/>
      <c r="F81" s="136"/>
      <c r="G81" s="93"/>
      <c r="H81" s="121"/>
      <c r="L81" s="101"/>
      <c r="M81" s="101"/>
    </row>
    <row r="82" spans="1:13" ht="67.95" customHeight="1" outlineLevel="2">
      <c r="B82" s="86" t="s">
        <v>79</v>
      </c>
      <c r="C82" s="86" cm="1">
        <f t="array" aca="1" ref="C82" ca="1">_xlfn._xlws.FILTER(Questions[AS],Questions[ID]=B82)</f>
        <v>1</v>
      </c>
      <c r="D82" s="86" t="str" cm="1">
        <f t="array" ref="D82">_xlfn._xlws.FILTER(Questions[Theme],Questions[ID]=B82)</f>
        <v>Policy</v>
      </c>
      <c r="F82" s="124" t="str">
        <f>"Question #" &amp; RIGHT(B82,LEN(B82)-1) &amp; ":"</f>
        <v>Question #10:</v>
      </c>
      <c r="G82" s="196" t="str" cm="1">
        <f t="array" ref="G82">UPPER('Results'!$D82) &amp;": " &amp; _xlfn._xlws.FILTER(Questions[Question],Questions[ID]='Results'!$B82)</f>
        <v>POLICY: How does investment plan to resolve conflicts between internal data policies and external regulatory, ethical, or privacy requirements?</v>
      </c>
      <c r="H82" s="197"/>
      <c r="L82" s="101"/>
      <c r="M82" s="101"/>
    </row>
    <row r="83" spans="1:13" ht="229.95" customHeight="1" outlineLevel="2">
      <c r="B83" s="86" t="s">
        <v>79</v>
      </c>
      <c r="C83" s="86" cm="1">
        <f t="array" aca="1" ref="C83" ca="1">_xlfn._xlws.FILTER(Questions[AS],Questions[ID]=B83)</f>
        <v>1</v>
      </c>
      <c r="D83" s="86" t="str" cm="1">
        <f t="array" ref="D83">_xlfn._xlws.FILTER(Questions[Theme],Questions[ID]=B83)</f>
        <v>Policy</v>
      </c>
      <c r="F83" s="124" t="s">
        <v>140</v>
      </c>
      <c r="G83" s="196" t="str" cm="1">
        <f t="array" aca="1" ref="G83" ca="1">IF(_xlfn._xlws.FILTER(Questions[Answer (If not applicable or unknown choose first answer)],Questions[ID]='Results'!$B83)="","NO ANSWER GIVEN" &amp; CHAR(10) &amp; CHAR(10),"'"&amp; _xlfn._xlws.FILTER(Questions[Answer (If not applicable or unknown choose first answer)],Questions[ID]='Results'!$B83) &amp; "'" &amp; IF(_xlfn._xlws.FILTER(Questions[Your comment],Questions[ID]='Results'!$B83)="","",CHAR(10) &amp; "Your comment: " &amp; _xlfn._xlws.FILTER(Questions[Your comment],Questions[ID]='Results'!$B83)) &amp; CHAR(10) &amp; CHAR(10)) &amp; "Level " &amp; 'Results'!$C83 &amp; " indicates the following conditions are met:" &amp; CHAR(10) &amp; _xlfn._xlws.FILTER(Answers[Description],(Answers[QID]='Results'!$B83)*(Answers[Score]='Results'!$C83))</f>
        <v>'Click this cell'
Level 1 indicates the following conditions are met:
• People: Team members are unaware of how to address policy conflicts. 
• Process: No procedures in place to handle conflicts. 
• Technology: No tools or systems to support conflict resolution. 
• Content: No documentation or guidelines on addressing policy conflicts.</v>
      </c>
      <c r="H83" s="197"/>
      <c r="L83" s="101"/>
      <c r="M83" s="101"/>
    </row>
    <row r="84" spans="1:13" ht="409.2" customHeight="1" outlineLevel="2">
      <c r="B84" s="86" t="s">
        <v>79</v>
      </c>
      <c r="C84" s="86" cm="1">
        <f t="array" aca="1" ref="C84" ca="1">_xlfn._xlws.FILTER(Questions[AS],Questions[ID]=B84)</f>
        <v>1</v>
      </c>
      <c r="D84" s="86" t="str" cm="1">
        <f t="array" ref="D84">_xlfn._xlws.FILTER(Questions[Theme],Questions[ID]=B84)</f>
        <v>Policy</v>
      </c>
      <c r="F84" s="124" t="s">
        <v>260</v>
      </c>
      <c r="G84" s="196" t="str" cm="1">
        <f t="array" aca="1" ref="G84" ca="1">IF('Results'!$C84=5,"Best answer chosen.","To reach level " &amp; 'Results'!$C84+1 &amp; ": '" &amp; _xlfn._xlws.FILTER(Answers[Answer],(Answers[QID]='Results'!$B84)*(Answers[Score]='Results'!$C84+1))&amp;"' " &amp; CHAR(10)&amp; CHAR(10)&amp;"Consider setting Data Management &amp; Access Plan targets as follows:" &amp; CHAR(10)&amp;_xlfn._xlws.FILTER(Answers[Delta (current row to next row)],(Answers[QID]='Results'!$B84)*(Answers[Score]='Results'!$C84)))</f>
        <v>To reach level 2: 'There is a role assigned to address policy conflicts.' 
Consider setting Data Management &amp; Access Plan targets as follows:
• People: Increase awareness of existing basic procedures for conflict resolution among team members through targeted communication and regular project updates.
• Process: Develop and implement basic procedures for handling policy conflicts and ensure they are introduced to the relevant teams.
• Technology: Introduce basic tools or systems for conflict resolution, and provide initial training on their use to improve effectiveness.
• Content: Start to create and distribute documentation and guidelines on addressing policy conflicts.</v>
      </c>
      <c r="H84" s="197"/>
      <c r="L84" s="101"/>
      <c r="M84" s="101"/>
    </row>
    <row r="85" spans="1:13" outlineLevel="1">
      <c r="A85" s="94"/>
      <c r="B85" s="86">
        <f>SUBTOTAL(9,B82:B84)</f>
        <v>0</v>
      </c>
      <c r="F85" s="144"/>
      <c r="L85" s="101"/>
      <c r="M85" s="101"/>
    </row>
    <row r="86" spans="1:13">
      <c r="A86" s="94"/>
      <c r="B86" s="86">
        <f>SUBTOTAL(9,B46:B84)</f>
        <v>0</v>
      </c>
      <c r="F86" s="144"/>
      <c r="L86" s="101"/>
      <c r="M86" s="101"/>
    </row>
    <row r="87" spans="1:13">
      <c r="L87" s="101"/>
      <c r="M87" s="101"/>
    </row>
    <row r="88" spans="1:13">
      <c r="L88" s="101"/>
      <c r="M88" s="101"/>
    </row>
    <row r="89" spans="1:13">
      <c r="L89" s="101"/>
      <c r="M89" s="101"/>
    </row>
    <row r="90" spans="1:13">
      <c r="L90" s="101"/>
      <c r="M90" s="101"/>
    </row>
    <row r="91" spans="1:13">
      <c r="L91" s="101"/>
      <c r="M91" s="101"/>
    </row>
    <row r="92" spans="1:13">
      <c r="L92" s="101"/>
      <c r="M92" s="101"/>
    </row>
    <row r="93" spans="1:13">
      <c r="L93" s="101"/>
      <c r="M93" s="101"/>
    </row>
    <row r="94" spans="1:13">
      <c r="L94" s="101"/>
      <c r="M94" s="101"/>
    </row>
    <row r="95" spans="1:13">
      <c r="L95" s="101"/>
      <c r="M95" s="101"/>
    </row>
    <row r="96" spans="1:13">
      <c r="L96" s="101"/>
      <c r="M96" s="101"/>
    </row>
    <row r="97" spans="12:16">
      <c r="L97" s="101"/>
      <c r="M97" s="101"/>
    </row>
    <row r="98" spans="12:16">
      <c r="L98" s="101"/>
      <c r="M98" s="101"/>
    </row>
    <row r="99" spans="12:16">
      <c r="L99" s="101"/>
      <c r="M99" s="101"/>
    </row>
    <row r="100" spans="12:16">
      <c r="L100" s="101"/>
      <c r="M100" s="101"/>
    </row>
    <row r="101" spans="12:16">
      <c r="L101" s="101"/>
      <c r="M101" s="101"/>
    </row>
    <row r="102" spans="12:16">
      <c r="L102" s="101"/>
      <c r="M102" s="101"/>
    </row>
    <row r="103" spans="12:16">
      <c r="L103" s="101"/>
      <c r="M103" s="101"/>
    </row>
    <row r="104" spans="12:16">
      <c r="L104" s="101"/>
      <c r="M104" s="101"/>
      <c r="N104" s="101"/>
      <c r="O104" s="101"/>
      <c r="P104" s="101"/>
    </row>
    <row r="105" spans="12:16">
      <c r="L105" s="101"/>
      <c r="M105" s="101"/>
      <c r="N105" s="101"/>
      <c r="O105" s="101"/>
      <c r="P105" s="101"/>
    </row>
    <row r="106" spans="12:16">
      <c r="L106" s="101"/>
      <c r="M106" s="101"/>
      <c r="N106" s="101"/>
      <c r="O106" s="101"/>
      <c r="P106" s="101"/>
    </row>
    <row r="107" spans="12:16">
      <c r="L107" s="101"/>
      <c r="M107" s="101"/>
      <c r="N107" s="101"/>
      <c r="O107" s="101"/>
      <c r="P107" s="101"/>
    </row>
    <row r="108" spans="12:16">
      <c r="L108" s="101"/>
      <c r="M108" s="101"/>
      <c r="N108" s="101"/>
      <c r="O108" s="101"/>
      <c r="P108" s="101"/>
    </row>
    <row r="109" spans="12:16">
      <c r="L109" s="101"/>
      <c r="M109" s="101"/>
      <c r="N109" s="101"/>
      <c r="O109" s="101"/>
      <c r="P109" s="101"/>
    </row>
    <row r="110" spans="12:16">
      <c r="L110" s="101"/>
      <c r="M110" s="101"/>
      <c r="N110" s="101"/>
      <c r="O110" s="101"/>
      <c r="P110" s="101"/>
    </row>
    <row r="111" spans="12:16">
      <c r="L111" s="101"/>
      <c r="M111" s="101"/>
      <c r="N111" s="101"/>
      <c r="O111" s="101"/>
      <c r="P111" s="101"/>
    </row>
    <row r="112" spans="12:16">
      <c r="L112" s="101"/>
      <c r="M112" s="101"/>
      <c r="N112" s="101"/>
      <c r="O112" s="101"/>
      <c r="P112" s="101"/>
    </row>
    <row r="113" spans="10:16">
      <c r="J113" s="92"/>
      <c r="K113" s="106"/>
      <c r="L113" s="106"/>
      <c r="M113" s="106"/>
      <c r="N113" s="106"/>
      <c r="O113" s="106"/>
      <c r="P113" s="106"/>
    </row>
    <row r="114" spans="10:16">
      <c r="J114" s="92"/>
      <c r="K114" s="106"/>
      <c r="L114" s="106"/>
      <c r="M114" s="106"/>
      <c r="N114" s="106"/>
      <c r="O114" s="106"/>
      <c r="P114" s="106"/>
    </row>
    <row r="115" spans="10:16">
      <c r="J115" s="92"/>
      <c r="K115" s="106"/>
      <c r="L115" s="106"/>
      <c r="M115" s="106"/>
      <c r="N115" s="106"/>
      <c r="O115" s="106"/>
      <c r="P115" s="106"/>
    </row>
    <row r="116" spans="10:16">
      <c r="J116" s="92"/>
    </row>
    <row r="117" spans="10:16">
      <c r="J117" s="92"/>
    </row>
    <row r="118" spans="10:16">
      <c r="J118" s="92"/>
    </row>
    <row r="119" spans="10:16">
      <c r="J119" s="92"/>
    </row>
    <row r="120" spans="10:16">
      <c r="J120" s="92"/>
    </row>
    <row r="121" spans="10:16">
      <c r="J121" s="92"/>
    </row>
    <row r="122" spans="10:16">
      <c r="J122" s="92"/>
    </row>
    <row r="123" spans="10:16">
      <c r="J123" s="92"/>
    </row>
    <row r="124" spans="10:16">
      <c r="J124" s="92"/>
    </row>
    <row r="125" spans="10:16">
      <c r="J125" s="92"/>
    </row>
    <row r="126" spans="10:16">
      <c r="J126" s="92"/>
    </row>
    <row r="127" spans="10:16">
      <c r="J127" s="92"/>
    </row>
    <row r="128" spans="10:16">
      <c r="J128" s="92"/>
    </row>
    <row r="129" spans="10:10">
      <c r="J129" s="92"/>
    </row>
    <row r="130" spans="10:10">
      <c r="J130" s="92"/>
    </row>
    <row r="131" spans="10:10">
      <c r="J131" s="92"/>
    </row>
    <row r="159" spans="42:47">
      <c r="AP159" s="118"/>
      <c r="AQ159" s="118"/>
      <c r="AR159" s="118"/>
      <c r="AS159" s="118"/>
      <c r="AT159" s="118"/>
      <c r="AU159" s="118"/>
    </row>
    <row r="160" spans="42:47">
      <c r="AP160" s="118"/>
      <c r="AQ160" s="118"/>
      <c r="AR160" s="118"/>
      <c r="AS160" s="118"/>
      <c r="AT160" s="118"/>
      <c r="AU160" s="118"/>
    </row>
  </sheetData>
  <sheetProtection algorithmName="SHA-512" hashValue="/um0E3bInlWKZUxugB11Wv2En/Fm7WtUZ79WPi1BrHPXVStCJ8b86VsjJ+bicvHVAQY8ZIQ/lLD7SuAJ5NdjTQ==" saltValue="lrVzbZF8qFWw2x1G50NR4g==" spinCount="100000" sheet="1" autoFilter="0" pivotTables="0"/>
  <mergeCells count="32">
    <mergeCell ref="G80:H80"/>
    <mergeCell ref="G79:H79"/>
    <mergeCell ref="G78:H78"/>
    <mergeCell ref="G84:H84"/>
    <mergeCell ref="G83:H83"/>
    <mergeCell ref="G82:H82"/>
    <mergeCell ref="G71:H71"/>
    <mergeCell ref="G72:H72"/>
    <mergeCell ref="G74:H74"/>
    <mergeCell ref="G75:H75"/>
    <mergeCell ref="G76:H76"/>
    <mergeCell ref="G64:H64"/>
    <mergeCell ref="G67:H67"/>
    <mergeCell ref="G66:H66"/>
    <mergeCell ref="G68:H68"/>
    <mergeCell ref="G70:H70"/>
    <mergeCell ref="G56:H56"/>
    <mergeCell ref="G60:H60"/>
    <mergeCell ref="G59:H59"/>
    <mergeCell ref="G58:H58"/>
    <mergeCell ref="G63:H63"/>
    <mergeCell ref="G62:H62"/>
    <mergeCell ref="G52:H52"/>
    <mergeCell ref="G51:H51"/>
    <mergeCell ref="G50:H50"/>
    <mergeCell ref="G54:H54"/>
    <mergeCell ref="G55:H55"/>
    <mergeCell ref="F1:G1"/>
    <mergeCell ref="F42:H43"/>
    <mergeCell ref="G46:H46"/>
    <mergeCell ref="G47:H47"/>
    <mergeCell ref="G48:H48"/>
  </mergeCells>
  <conditionalFormatting sqref="G47">
    <cfRule type="expression" dxfId="149" priority="50">
      <formula>$C47=5</formula>
    </cfRule>
    <cfRule type="expression" dxfId="148" priority="49">
      <formula>$C47=4</formula>
    </cfRule>
    <cfRule type="expression" dxfId="147" priority="48">
      <formula>$C47=3</formula>
    </cfRule>
    <cfRule type="expression" dxfId="146" priority="47">
      <formula>$C47=2</formula>
    </cfRule>
    <cfRule type="expression" dxfId="145" priority="46">
      <formula>$C47=1</formula>
    </cfRule>
  </conditionalFormatting>
  <conditionalFormatting sqref="G51">
    <cfRule type="expression" dxfId="144" priority="40">
      <formula>$C51=5</formula>
    </cfRule>
    <cfRule type="expression" dxfId="143" priority="39">
      <formula>$C51=4</formula>
    </cfRule>
    <cfRule type="expression" dxfId="142" priority="37">
      <formula>$C51=2</formula>
    </cfRule>
    <cfRule type="expression" dxfId="141" priority="36">
      <formula>$C51=1</formula>
    </cfRule>
    <cfRule type="expression" dxfId="140" priority="38">
      <formula>$C51=3</formula>
    </cfRule>
  </conditionalFormatting>
  <conditionalFormatting sqref="G55">
    <cfRule type="expression" dxfId="139" priority="32">
      <formula>$C55=2</formula>
    </cfRule>
    <cfRule type="expression" dxfId="138" priority="35">
      <formula>$C55=5</formula>
    </cfRule>
    <cfRule type="expression" dxfId="137" priority="34">
      <formula>$C55=4</formula>
    </cfRule>
    <cfRule type="expression" dxfId="136" priority="33">
      <formula>$C55=3</formula>
    </cfRule>
    <cfRule type="expression" dxfId="135" priority="31">
      <formula>$C55=1</formula>
    </cfRule>
  </conditionalFormatting>
  <conditionalFormatting sqref="G59">
    <cfRule type="expression" dxfId="134" priority="26">
      <formula>$C59=1</formula>
    </cfRule>
    <cfRule type="expression" dxfId="133" priority="27">
      <formula>$C59=2</formula>
    </cfRule>
    <cfRule type="expression" dxfId="132" priority="28">
      <formula>$C59=3</formula>
    </cfRule>
    <cfRule type="expression" dxfId="131" priority="29">
      <formula>$C59=4</formula>
    </cfRule>
    <cfRule type="expression" dxfId="130" priority="30">
      <formula>$C59=5</formula>
    </cfRule>
  </conditionalFormatting>
  <conditionalFormatting sqref="G63">
    <cfRule type="expression" dxfId="129" priority="25">
      <formula>$C63=5</formula>
    </cfRule>
    <cfRule type="expression" dxfId="128" priority="24">
      <formula>$C63=4</formula>
    </cfRule>
    <cfRule type="expression" dxfId="127" priority="23">
      <formula>$C63=3</formula>
    </cfRule>
    <cfRule type="expression" dxfId="126" priority="22">
      <formula>$C63=2</formula>
    </cfRule>
    <cfRule type="expression" dxfId="125" priority="21">
      <formula>$C63=1</formula>
    </cfRule>
  </conditionalFormatting>
  <conditionalFormatting sqref="G67">
    <cfRule type="expression" dxfId="124" priority="20">
      <formula>$C67=5</formula>
    </cfRule>
    <cfRule type="expression" dxfId="123" priority="19">
      <formula>$C67=4</formula>
    </cfRule>
    <cfRule type="expression" dxfId="122" priority="18">
      <formula>$C67=3</formula>
    </cfRule>
    <cfRule type="expression" dxfId="121" priority="17">
      <formula>$C67=2</formula>
    </cfRule>
    <cfRule type="expression" dxfId="120" priority="16">
      <formula>$C67=1</formula>
    </cfRule>
  </conditionalFormatting>
  <conditionalFormatting sqref="G71">
    <cfRule type="expression" dxfId="119" priority="41">
      <formula>$C71=1</formula>
    </cfRule>
    <cfRule type="expression" dxfId="118" priority="42">
      <formula>$C71=2</formula>
    </cfRule>
    <cfRule type="expression" dxfId="117" priority="43">
      <formula>$C71=3</formula>
    </cfRule>
    <cfRule type="expression" dxfId="116" priority="45">
      <formula>$C71=5</formula>
    </cfRule>
    <cfRule type="expression" dxfId="115" priority="44">
      <formula>$C71=4</formula>
    </cfRule>
  </conditionalFormatting>
  <conditionalFormatting sqref="G75">
    <cfRule type="expression" dxfId="114" priority="13">
      <formula>$C75=3</formula>
    </cfRule>
    <cfRule type="expression" dxfId="113" priority="11">
      <formula>$C75=1</formula>
    </cfRule>
    <cfRule type="expression" dxfId="112" priority="15">
      <formula>$C75=5</formula>
    </cfRule>
    <cfRule type="expression" dxfId="111" priority="14">
      <formula>$C75=4</formula>
    </cfRule>
    <cfRule type="expression" dxfId="110" priority="12">
      <formula>$C75=2</formula>
    </cfRule>
  </conditionalFormatting>
  <conditionalFormatting sqref="G79">
    <cfRule type="expression" dxfId="109" priority="6">
      <formula>$C79=1</formula>
    </cfRule>
    <cfRule type="expression" dxfId="108" priority="8">
      <formula>$C79=3</formula>
    </cfRule>
    <cfRule type="expression" dxfId="107" priority="9">
      <formula>$C79=4</formula>
    </cfRule>
    <cfRule type="expression" dxfId="106" priority="10">
      <formula>$C79=5</formula>
    </cfRule>
    <cfRule type="expression" dxfId="105" priority="7">
      <formula>$C79=2</formula>
    </cfRule>
  </conditionalFormatting>
  <conditionalFormatting sqref="G83">
    <cfRule type="expression" dxfId="104" priority="2">
      <formula>$C83=2</formula>
    </cfRule>
    <cfRule type="expression" dxfId="103" priority="3">
      <formula>$C83=3</formula>
    </cfRule>
    <cfRule type="expression" dxfId="102" priority="4">
      <formula>$C83=4</formula>
    </cfRule>
    <cfRule type="expression" dxfId="101" priority="5">
      <formula>$C83=5</formula>
    </cfRule>
    <cfRule type="expression" dxfId="100" priority="1">
      <formula>$C83=1</formula>
    </cfRule>
  </conditionalFormatting>
  <pageMargins left="0.7" right="0.7" top="0.75" bottom="0.75" header="0.3" footer="0.3"/>
  <pageSetup paperSize="9" scale="70" orientation="portrait" horizontalDpi="300" verticalDpi="300" r:id="rId1"/>
  <headerFooter>
    <oddHeader>&amp;L&amp;"-,Bold"FAIR Potential Assessment&amp;C&amp;D&amp;RPage &amp;P</oddHeader>
  </headerFooter>
  <rowBreaks count="11" manualBreakCount="11">
    <brk id="45" max="16383" man="1"/>
    <brk id="49" max="16383" man="1"/>
    <brk id="53" max="16383" man="1"/>
    <brk id="57" max="16383" man="1"/>
    <brk id="61" max="16383" man="1"/>
    <brk id="65" max="16383" man="1"/>
    <brk id="69" max="16383" man="1"/>
    <brk id="73" max="16383" man="1"/>
    <brk id="77" max="16383" man="1"/>
    <brk id="81" max="16383" man="1"/>
    <brk id="86" max="16383" man="1"/>
  </rowBreak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767BD-9293-412B-BACC-8B679CD3FEE2}">
  <dimension ref="A1:AS162"/>
  <sheetViews>
    <sheetView topLeftCell="D1" workbookViewId="0"/>
  </sheetViews>
  <sheetFormatPr defaultColWidth="8.796875" defaultRowHeight="13.8"/>
  <cols>
    <col min="1" max="1" width="4.796875" hidden="1" customWidth="1"/>
    <col min="2" max="2" width="7" hidden="1" customWidth="1"/>
    <col min="3" max="3" width="9" hidden="1" customWidth="1"/>
    <col min="4" max="4" width="17.796875" style="20" customWidth="1"/>
    <col min="5" max="5" width="98.796875" style="21" customWidth="1"/>
    <col min="6" max="6" width="6.19921875" customWidth="1"/>
    <col min="7" max="7" width="1.796875" customWidth="1"/>
    <col min="8" max="8" width="18.3984375" customWidth="1"/>
    <col min="9" max="9" width="21.3984375" customWidth="1"/>
    <col min="10" max="11" width="4.3984375" customWidth="1"/>
    <col min="13" max="13" width="6.69921875" customWidth="1"/>
    <col min="14" max="14" width="3.3984375" customWidth="1"/>
    <col min="16" max="16" width="18.3984375" customWidth="1"/>
    <col min="17" max="17" width="8.3984375" customWidth="1"/>
    <col min="18" max="18" width="13" customWidth="1"/>
    <col min="19" max="19" width="112.69921875" customWidth="1"/>
    <col min="20" max="20" width="11.796875" customWidth="1"/>
    <col min="22" max="22" width="18.3984375" customWidth="1"/>
    <col min="23" max="23" width="8.3984375" customWidth="1"/>
    <col min="25" max="25" width="123.796875" customWidth="1"/>
    <col min="26" max="26" width="83.3984375" customWidth="1"/>
    <col min="27" max="27" width="111.3984375" customWidth="1"/>
    <col min="28" max="28" width="74.796875" customWidth="1"/>
    <col min="29" max="29" width="4.69921875" customWidth="1"/>
    <col min="32" max="32" width="20.69921875" customWidth="1"/>
    <col min="33" max="33" width="9.296875" customWidth="1"/>
    <col min="34" max="34" width="12.3984375" customWidth="1"/>
    <col min="35" max="35" width="5.69921875" customWidth="1"/>
  </cols>
  <sheetData>
    <row r="1" spans="4:43" ht="33.6">
      <c r="E1" s="30" t="str">
        <f>'Master Data'!B2 &amp; " v" &amp; 'Master Data'!B3 &amp; " - Results"</f>
        <v>FAIR Potential Assessment (MVP) v1.01 - Results</v>
      </c>
    </row>
    <row r="2" spans="4:43" ht="33.6">
      <c r="E2" s="31"/>
    </row>
    <row r="3" spans="4:43" ht="15" customHeight="1">
      <c r="E3" s="31"/>
    </row>
    <row r="4" spans="4:43" ht="14.4">
      <c r="D4" s="32" t="s">
        <v>134</v>
      </c>
      <c r="E4" s="33">
        <f>'Respondent details'!D6</f>
        <v>0</v>
      </c>
    </row>
    <row r="5" spans="4:43" ht="14.4">
      <c r="D5" s="32" t="s">
        <v>135</v>
      </c>
      <c r="E5" s="33">
        <f>'Respondent details'!D7</f>
        <v>0</v>
      </c>
    </row>
    <row r="6" spans="4:43" ht="14.4">
      <c r="D6" s="32" t="s">
        <v>136</v>
      </c>
      <c r="E6" s="33">
        <f>'Respondent details'!D8</f>
        <v>0</v>
      </c>
    </row>
    <row r="7" spans="4:43" ht="18">
      <c r="AP7" s="34" t="s">
        <v>15</v>
      </c>
      <c r="AQ7" cm="1">
        <f t="array" aca="1" ref="AQ7" ca="1">MIN(_xlfn._xlws.FILTER(Questions[AS],Questions[Theme]=AP7,""))</f>
        <v>1</v>
      </c>
    </row>
    <row r="8" spans="4:43" ht="18">
      <c r="AP8" s="35" t="s">
        <v>16</v>
      </c>
      <c r="AQ8" cm="1">
        <f t="array" aca="1" ref="AQ8" ca="1">MIN(_xlfn._xlws.FILTER(Questions[AS],Questions[Theme]=AP8,""))</f>
        <v>1</v>
      </c>
    </row>
    <row r="9" spans="4:43" ht="18">
      <c r="E9" s="22"/>
      <c r="F9" s="22"/>
      <c r="G9" s="22"/>
      <c r="H9" s="22"/>
      <c r="I9" s="22"/>
      <c r="J9" s="22"/>
      <c r="AP9" s="34" t="s">
        <v>4</v>
      </c>
      <c r="AQ9" cm="1">
        <f t="array" aca="1" ref="AQ9" ca="1">MIN(_xlfn._xlws.FILTER(Questions[AS],Questions[Theme]=AP9,""))</f>
        <v>1</v>
      </c>
    </row>
    <row r="10" spans="4:43" ht="18">
      <c r="E10" s="22"/>
      <c r="F10" s="22"/>
      <c r="G10" s="22"/>
      <c r="H10" s="22"/>
      <c r="I10" s="22"/>
      <c r="J10" s="22"/>
      <c r="AP10" s="35" t="s">
        <v>17</v>
      </c>
      <c r="AQ10" cm="1">
        <f t="array" aca="1" ref="AQ10" ca="1">MIN(_xlfn._xlws.FILTER(Questions[AS],Questions[Theme]=AP10,""))</f>
        <v>1</v>
      </c>
    </row>
    <row r="11" spans="4:43" ht="18">
      <c r="E11" s="22"/>
      <c r="F11" s="22"/>
      <c r="G11" s="22"/>
      <c r="H11" s="22"/>
      <c r="I11" s="22"/>
      <c r="J11" s="22"/>
      <c r="AP11" s="34" t="s">
        <v>18</v>
      </c>
      <c r="AQ11" cm="1">
        <f t="array" aca="1" ref="AQ11" ca="1">MIN(_xlfn._xlws.FILTER(Questions[AS],Questions[Theme]=AP11,""))</f>
        <v>1</v>
      </c>
    </row>
    <row r="12" spans="4:43">
      <c r="E12" s="22"/>
      <c r="F12" s="22"/>
      <c r="G12" s="22"/>
      <c r="H12" s="22"/>
      <c r="I12" s="22"/>
      <c r="J12" s="22"/>
    </row>
    <row r="13" spans="4:43">
      <c r="E13" s="22"/>
      <c r="F13" s="22"/>
      <c r="G13" s="22"/>
      <c r="H13" s="22"/>
      <c r="I13" s="22"/>
      <c r="J13" s="22"/>
    </row>
    <row r="14" spans="4:43">
      <c r="E14" s="22"/>
      <c r="F14" s="22"/>
      <c r="G14" s="22"/>
      <c r="H14" s="22"/>
      <c r="I14" s="22"/>
      <c r="J14" s="22"/>
    </row>
    <row r="28" spans="6:7" ht="14.4">
      <c r="G28" s="18"/>
    </row>
    <row r="30" spans="6:7" ht="14.4">
      <c r="F30" s="28"/>
    </row>
    <row r="36" spans="1:32" s="12" customFormat="1" ht="18">
      <c r="E36" s="36" t="s">
        <v>137</v>
      </c>
      <c r="F36" s="37"/>
      <c r="J36"/>
      <c r="K36"/>
      <c r="L36"/>
      <c r="M36"/>
      <c r="N36"/>
      <c r="O36"/>
      <c r="P36"/>
      <c r="Q36"/>
      <c r="R36"/>
      <c r="S36"/>
      <c r="T36"/>
      <c r="U36"/>
      <c r="V36"/>
      <c r="W36"/>
      <c r="X36"/>
      <c r="Y36"/>
      <c r="Z36"/>
      <c r="AA36"/>
      <c r="AB36"/>
      <c r="AC36"/>
      <c r="AD36"/>
      <c r="AE36"/>
      <c r="AF36"/>
    </row>
    <row r="37" spans="1:32" s="12" customFormat="1">
      <c r="D37" s="23" t="s">
        <v>10</v>
      </c>
      <c r="E37" s="23" t="s">
        <v>11</v>
      </c>
      <c r="F37" s="23" t="s">
        <v>12</v>
      </c>
      <c r="J37"/>
      <c r="K37"/>
      <c r="L37"/>
      <c r="M37"/>
      <c r="N37"/>
      <c r="O37"/>
      <c r="P37"/>
      <c r="Q37"/>
      <c r="R37"/>
      <c r="S37"/>
      <c r="T37"/>
      <c r="U37"/>
      <c r="V37"/>
      <c r="W37"/>
      <c r="X37"/>
      <c r="Y37"/>
      <c r="Z37"/>
      <c r="AA37"/>
      <c r="AB37"/>
      <c r="AC37"/>
      <c r="AD37"/>
      <c r="AE37"/>
      <c r="AF37"/>
    </row>
    <row r="38" spans="1:32" s="12" customFormat="1" ht="14.4">
      <c r="D38" s="25" t="str">
        <f>'Results old'!B5</f>
        <v>Culture</v>
      </c>
      <c r="E38" s="24" t="str">
        <f>'Results old'!C5</f>
        <v>Promotes awareness, understanding, and valuing of FAIR data practices among staff.</v>
      </c>
      <c r="F38" s="26">
        <f ca="1">'Results old'!F5</f>
        <v>0</v>
      </c>
      <c r="J38"/>
      <c r="K38"/>
      <c r="L38"/>
      <c r="M38"/>
      <c r="N38"/>
      <c r="O38"/>
      <c r="P38"/>
      <c r="Q38"/>
      <c r="R38"/>
      <c r="S38"/>
      <c r="T38"/>
      <c r="U38"/>
      <c r="V38"/>
      <c r="W38"/>
      <c r="X38"/>
      <c r="Y38"/>
      <c r="Z38"/>
      <c r="AA38"/>
      <c r="AB38"/>
      <c r="AC38"/>
      <c r="AD38"/>
      <c r="AE38"/>
      <c r="AF38"/>
    </row>
    <row r="39" spans="1:32" s="12" customFormat="1" ht="14.4">
      <c r="D39" s="25" t="str">
        <f>'Results old'!B6</f>
        <v>Support</v>
      </c>
      <c r="E39" s="24" t="str">
        <f>'Results old'!C6</f>
        <v>Ensures staff have guidance, training, and resources to implement FAIR data practices.</v>
      </c>
      <c r="F39" s="26">
        <f ca="1">'Results old'!F6</f>
        <v>0</v>
      </c>
      <c r="J39"/>
      <c r="K39"/>
      <c r="L39"/>
      <c r="M39"/>
      <c r="N39"/>
      <c r="O39"/>
      <c r="P39"/>
      <c r="Q39"/>
      <c r="R39"/>
      <c r="S39"/>
      <c r="T39"/>
      <c r="U39"/>
      <c r="V39"/>
      <c r="W39"/>
      <c r="X39"/>
      <c r="Y39"/>
      <c r="Z39"/>
      <c r="AA39"/>
      <c r="AB39"/>
      <c r="AC39"/>
      <c r="AD39"/>
      <c r="AE39"/>
      <c r="AF39"/>
    </row>
    <row r="40" spans="1:32" s="12" customFormat="1" ht="14.4">
      <c r="D40" s="25" t="str">
        <f>'Results old'!B7</f>
        <v>Technical</v>
      </c>
      <c r="E40" s="24" t="str">
        <f>'Results old'!C7</f>
        <v>Requires robust infrastructure and tools for data findability, accessibility, interoperability and reusability.</v>
      </c>
      <c r="F40" s="26">
        <f ca="1">'Results old'!F7</f>
        <v>0</v>
      </c>
      <c r="J40"/>
      <c r="K40"/>
      <c r="L40"/>
      <c r="M40"/>
      <c r="N40"/>
      <c r="O40"/>
      <c r="P40"/>
      <c r="Q40"/>
      <c r="R40"/>
      <c r="S40"/>
      <c r="T40"/>
      <c r="U40"/>
      <c r="V40"/>
      <c r="W40"/>
      <c r="X40"/>
      <c r="Y40"/>
      <c r="Z40"/>
      <c r="AA40"/>
      <c r="AB40"/>
      <c r="AC40"/>
      <c r="AD40"/>
      <c r="AE40"/>
      <c r="AF40"/>
    </row>
    <row r="41" spans="1:32" s="12" customFormat="1" ht="14.4">
      <c r="D41" s="25" t="str">
        <f>'Results old'!B8</f>
        <v>Policy</v>
      </c>
      <c r="E41" s="24" t="str">
        <f>'Results old'!C8</f>
        <v>Establishes clear guidelines for data governance, privacy, and compliance.</v>
      </c>
      <c r="F41" s="26">
        <f ca="1">'Results old'!F8</f>
        <v>0</v>
      </c>
      <c r="J41"/>
      <c r="K41"/>
      <c r="L41"/>
      <c r="M41"/>
      <c r="N41"/>
      <c r="O41"/>
      <c r="P41"/>
      <c r="Q41"/>
      <c r="R41"/>
      <c r="S41"/>
      <c r="T41"/>
      <c r="U41"/>
      <c r="V41"/>
      <c r="W41"/>
      <c r="X41"/>
      <c r="Y41"/>
      <c r="Z41"/>
      <c r="AA41"/>
      <c r="AB41"/>
      <c r="AC41"/>
      <c r="AD41"/>
      <c r="AE41"/>
      <c r="AF41"/>
    </row>
    <row r="42" spans="1:32" s="12" customFormat="1" ht="14.4">
      <c r="D42" s="25" t="str">
        <f>'Results old'!B9</f>
        <v>Resourcing</v>
      </c>
      <c r="E42" s="24" t="str">
        <f>'Results old'!C9</f>
        <v>Provides necessary funding and personnel to sustain FAIR data practices.</v>
      </c>
      <c r="F42" s="26">
        <f ca="1">'Results old'!F9</f>
        <v>0</v>
      </c>
      <c r="J42"/>
      <c r="K42"/>
      <c r="L42"/>
      <c r="M42"/>
      <c r="N42"/>
      <c r="O42"/>
      <c r="P42"/>
      <c r="Q42"/>
      <c r="R42"/>
      <c r="S42"/>
      <c r="T42"/>
      <c r="U42"/>
      <c r="V42"/>
      <c r="W42"/>
      <c r="X42"/>
      <c r="Y42"/>
      <c r="Z42"/>
      <c r="AA42"/>
      <c r="AB42"/>
      <c r="AC42"/>
      <c r="AD42"/>
      <c r="AE42"/>
      <c r="AF42"/>
    </row>
    <row r="43" spans="1:32" s="12" customFormat="1">
      <c r="D43" s="202" t="s">
        <v>138</v>
      </c>
      <c r="E43" s="202"/>
      <c r="F43"/>
      <c r="J43"/>
      <c r="K43"/>
      <c r="L43"/>
      <c r="M43"/>
      <c r="N43"/>
      <c r="O43"/>
      <c r="P43"/>
      <c r="Q43"/>
      <c r="R43"/>
      <c r="S43"/>
      <c r="T43"/>
      <c r="U43"/>
      <c r="V43"/>
      <c r="W43"/>
      <c r="X43"/>
      <c r="Y43"/>
      <c r="Z43"/>
      <c r="AA43"/>
      <c r="AB43"/>
      <c r="AC43"/>
      <c r="AD43"/>
      <c r="AE43"/>
      <c r="AF43"/>
    </row>
    <row r="44" spans="1:32" s="12" customFormat="1" ht="18">
      <c r="D44" s="202"/>
      <c r="E44" s="202"/>
      <c r="F44" s="36"/>
      <c r="J44"/>
      <c r="K44"/>
      <c r="L44"/>
      <c r="M44"/>
      <c r="N44"/>
      <c r="O44"/>
      <c r="P44"/>
      <c r="Q44"/>
      <c r="R44"/>
      <c r="S44"/>
      <c r="T44"/>
      <c r="U44"/>
      <c r="V44"/>
      <c r="W44"/>
      <c r="X44"/>
      <c r="Y44"/>
      <c r="Z44"/>
      <c r="AA44"/>
      <c r="AB44"/>
      <c r="AC44"/>
      <c r="AD44"/>
      <c r="AE44"/>
      <c r="AF44"/>
    </row>
    <row r="45" spans="1:32" s="12" customFormat="1" ht="18">
      <c r="D45" s="38"/>
      <c r="E45" s="38"/>
      <c r="F45" s="36"/>
      <c r="J45"/>
      <c r="K45"/>
      <c r="L45"/>
      <c r="M45"/>
      <c r="N45"/>
      <c r="O45"/>
      <c r="P45"/>
      <c r="Q45"/>
      <c r="R45"/>
      <c r="S45"/>
      <c r="T45"/>
      <c r="U45"/>
      <c r="V45"/>
      <c r="W45"/>
      <c r="X45"/>
      <c r="Y45"/>
      <c r="Z45"/>
      <c r="AA45"/>
      <c r="AB45"/>
      <c r="AC45"/>
      <c r="AD45"/>
      <c r="AE45"/>
      <c r="AF45"/>
    </row>
    <row r="46" spans="1:32" s="12" customFormat="1">
      <c r="D46" s="39"/>
      <c r="E46" s="21"/>
      <c r="L46"/>
      <c r="M46"/>
      <c r="N46"/>
      <c r="O46"/>
      <c r="P46"/>
      <c r="Q46"/>
      <c r="R46"/>
      <c r="S46"/>
      <c r="T46"/>
      <c r="U46"/>
      <c r="V46"/>
      <c r="W46"/>
      <c r="X46"/>
      <c r="Y46"/>
      <c r="Z46"/>
      <c r="AA46"/>
      <c r="AB46"/>
      <c r="AC46"/>
      <c r="AD46"/>
      <c r="AE46"/>
      <c r="AF46"/>
    </row>
    <row r="48" spans="1:32" hidden="1">
      <c r="A48" t="s">
        <v>25</v>
      </c>
      <c r="B48" t="s">
        <v>121</v>
      </c>
      <c r="C48" t="s">
        <v>10</v>
      </c>
      <c r="D48" s="20" t="s">
        <v>139</v>
      </c>
      <c r="E48" s="21" t="s">
        <v>122</v>
      </c>
    </row>
    <row r="49" spans="1:32" ht="15.6">
      <c r="A49" t="s">
        <v>69</v>
      </c>
      <c r="B49" cm="1">
        <f t="array" aca="1" ref="B49" ca="1">_xlfn._xlws.FILTER(Questions[AS],Questions[ID]=A49)</f>
        <v>1</v>
      </c>
      <c r="C49" t="str" cm="1">
        <f t="array" ref="C49">_xlfn._xlws.FILTER(Questions[Theme],Questions[ID]=A49)</f>
        <v>Culture</v>
      </c>
      <c r="D49" s="40" t="s">
        <v>30</v>
      </c>
      <c r="E49" s="45" t="str" cm="1">
        <f t="array" ref="E49">_xlfn._xlws.FILTER(Questions[Question],Questions[ID]=Results268116[[#This Row],[QID]]) &amp; " ("&amp; Results268116[[#This Row],[Theme]]&amp;")"</f>
        <v>How is the importance of FAIR data sharing communicated within the investment? (Culture)</v>
      </c>
    </row>
    <row r="50" spans="1:32" ht="14.4">
      <c r="A50" t="s">
        <v>69</v>
      </c>
      <c r="B50" cm="1">
        <f t="array" aca="1" ref="B50" ca="1">_xlfn._xlws.FILTER(Questions[AS],Questions[ID]=A50)</f>
        <v>1</v>
      </c>
      <c r="C50" t="str" cm="1">
        <f t="array" ref="C50">_xlfn._xlws.FILTER(Questions[Theme],Questions[ID]=A50)</f>
        <v>Culture</v>
      </c>
      <c r="D50" s="41"/>
      <c r="E50" s="42" t="str" cm="1">
        <f t="array" ref="E50">IF(_xlfn._xlws.FILTER(Questions[Question detail],Questions[ID]=Results268116[[#This Row],[QID]])="","", "Meaning:" &amp;CHAR(10)&amp;_xlfn._xlws.FILTER(Questions[Question detail],Questions[ID]=Results268116[[#This Row],[QID]]))</f>
        <v/>
      </c>
    </row>
    <row r="51" spans="1:32" ht="96.6">
      <c r="A51" t="s">
        <v>69</v>
      </c>
      <c r="B51" cm="1">
        <f t="array" aca="1" ref="B51" ca="1">_xlfn._xlws.FILTER(Questions[AS],Questions[ID]=A51)</f>
        <v>1</v>
      </c>
      <c r="C51" t="str" cm="1">
        <f t="array" ref="C51">_xlfn._xlws.FILTER(Questions[Theme],Questions[ID]=A51)</f>
        <v>Culture</v>
      </c>
      <c r="D51" s="41" t="s">
        <v>140</v>
      </c>
      <c r="E51" s="42" t="str" cm="1">
        <f t="array" aca="1" ref="E51" ca="1">IF(_xlfn._xlws.FILTER(Questions[Answer (If not applicable or unknown choose first answer)],Questions[ID]=Results268116[[#This Row],[QID]])="","NO ANSWER GIVEN" &amp; CHAR(10) &amp; CHAR(10),"'"&amp; _xlfn._xlws.FILTER(Questions[Answer (If not applicable or unknown choose first answer)],Questions[ID]=Results268116[[#This Row],[QID]]) &amp; "'" &amp; IF(_xlfn._xlws.FILTER(Questions[Your comment],Questions[ID]=Results268116[[#This Row],[QID]])="","",CHAR(10) &amp; "Your comment: " &amp; _xlfn._xlws.FILTER(Questions[Your comment],Questions[ID]=Results268116[[#This Row],[QID]])) &amp; CHAR(10) &amp; CHAR(10)) &amp; "Level " &amp; Results268116[[#This Row],[Level]] &amp; " indicates the following conditions are met:" &amp; CHAR(10) &amp; _xlfn._xlws.FILTER(Answers[Description],(Answers[QID]=Results268116[[#This Row],[QID]])*(Answers[Score]=Results268116[[#This Row],[Level]]))</f>
        <v>'Click this cell'
Level 1 indicates the following conditions are met:
• People: Team members are largely unaware of the benefits of data sharing.
• Process: Communication is ad hoc and unstructured.
• Technology: Minimal or no use of communication tools to promote data sharing.
• Content: No centralized message or strategy regarding the importance of data sharing.</v>
      </c>
    </row>
    <row r="52" spans="1:32" ht="220.8">
      <c r="A52" t="s">
        <v>69</v>
      </c>
      <c r="B52" cm="1">
        <f t="array" aca="1" ref="B52" ca="1">_xlfn._xlws.FILTER(Questions[AS],Questions[ID]=A52)</f>
        <v>1</v>
      </c>
      <c r="C52" t="str" cm="1">
        <f t="array" ref="C52">_xlfn._xlws.FILTER(Questions[Theme],Questions[ID]=A52)</f>
        <v>Culture</v>
      </c>
      <c r="D52" s="43" t="s">
        <v>141</v>
      </c>
      <c r="E52" s="44" t="str" cm="1">
        <f t="array" aca="1" ref="E52" ca="1">IF(Results268116[[#This Row],[Level]]=5,"Best answer chosen.","To reach level " &amp; Results268116[[#This Row],[Level]]+1 &amp; ": '" &amp; _xlfn._xlws.FILTER(Answers[Answer],(Answers[QID]=Results268116[[#This Row],[QID]])*(Answers[Score]=Results268116[[#This Row],[Level]]+1))&amp;"' " &amp;CHAR(10) &amp; CHAR(10)&amp; "Indicating that:" &amp; CHAR(10) &amp; _xlfn._xlws.FILTER(Questions[Anser +1 Explanation],Questions[ID]=Results268116[[#This Row],[QID]])&amp;IF(_xlfn._xlws.FILTER(Answers[Delta (current row to next row)],(Answers[QID]=Results268116[[#This Row],[QID]])*(Answers[Score]=Results268116[[#This Row],[Level]]))="","",CHAR(10)&amp;CHAR(10)&amp;"Conside setting targets as folows:" &amp; CHAR(10)&amp;_xlfn._xlws.FILTER(Answers[Delta (current row to next row)],(Answers[QID]=Results268116[[#This Row],[QID]])*(Answers[Score]=Results268116[[#This Row],[Level]]))))</f>
        <v>To reach level 2: 'FAIR Data sharing requests are handled by a data management office' 
Indicating that:
• People: Growing awareness of data sharing, but understanding remains inconsistent.
• Process: Sporadic communication efforts without a coherent strategy.
• Technology: Limited use of communication channels to highlight data sharing.
• Content: Mixed messages about the importance of data sharing, leading to confusion.
Conside setting targets as folows:
• People: Project members are beginning to have an understanding of data sharing. This may be limited to the benefits of data sharing only at this point
• Process: Some communication efforts around data sharing may happen in the form of email, newsletter or project bulletin boards. These efforts are likely limited to Data Managers at this point
• Technology: Rudimentary and siloed comms channels such as email or newsletter are used to highlight data sharing benefits
• Content: Content around data sharing is likely limited to one aspect such as information about the benefits</v>
      </c>
    </row>
    <row r="53" spans="1:32" ht="61.2">
      <c r="A53" t="s">
        <v>68</v>
      </c>
      <c r="B53" cm="1">
        <f t="array" aca="1" ref="B53" ca="1">_xlfn._xlws.FILTER(Questions[AS],Questions[ID]=A53)</f>
        <v>1</v>
      </c>
      <c r="C53" t="str" cm="1">
        <f t="array" ref="C53">_xlfn._xlws.FILTER(Questions[Theme],Questions[ID]=A53)</f>
        <v>Culture</v>
      </c>
      <c r="D53" s="40" t="s">
        <v>30</v>
      </c>
      <c r="E53" s="45" t="str" cm="1">
        <f t="array" ref="E53">_xlfn._xlws.FILTER(Questions[Question],Questions[ID]=Results268116[[#This Row],[QID]]) &amp; " ("&amp; Results268116[[#This Row],[Theme]]&amp;")"</f>
        <v>How will the investment build trust and resolve differences in FAIR data standards and policies among its members? (Culture)</v>
      </c>
      <c r="N53" s="13"/>
      <c r="O53" s="13"/>
      <c r="P53" s="14"/>
      <c r="Q53" s="14"/>
      <c r="R53" s="15"/>
      <c r="S53" s="15"/>
      <c r="T53" s="12"/>
      <c r="U53" s="12"/>
      <c r="V53" s="12"/>
      <c r="W53" s="12"/>
      <c r="X53" s="12"/>
      <c r="Y53" s="12"/>
      <c r="Z53" s="12"/>
      <c r="AA53" s="12"/>
      <c r="AB53" s="12"/>
      <c r="AC53" s="12"/>
      <c r="AD53" s="12"/>
      <c r="AE53" s="12"/>
      <c r="AF53" s="12"/>
    </row>
    <row r="54" spans="1:32" ht="46.2">
      <c r="A54" t="s">
        <v>68</v>
      </c>
      <c r="B54" cm="1">
        <f t="array" aca="1" ref="B54" ca="1">_xlfn._xlws.FILTER(Questions[AS],Questions[ID]=A54)</f>
        <v>1</v>
      </c>
      <c r="C54" t="str" cm="1">
        <f t="array" ref="C54">_xlfn._xlws.FILTER(Questions[Theme],Questions[ID]=A54)</f>
        <v>Culture</v>
      </c>
      <c r="D54" s="41"/>
      <c r="E54" s="42" t="str" cm="1">
        <f t="array" ref="E54">IF(_xlfn._xlws.FILTER(Questions[Question detail],Questions[ID]=Results268116[[#This Row],[QID]])="","", "Meaning:" &amp;CHAR(10)&amp;_xlfn._xlws.FILTER(Questions[Question detail],Questions[ID]=Results268116[[#This Row],[QID]]))</f>
        <v>Meaning:
There are likely to be conflicting data standards used within any investment and between contributing members. Does investment centre data policy conflict with CGIAR Open and FAIR Data Assets Policy and if so how will this be resolved?</v>
      </c>
      <c r="N54" s="13"/>
      <c r="O54" s="13"/>
      <c r="P54" s="14"/>
      <c r="Y54" s="12"/>
      <c r="Z54" s="12"/>
      <c r="AC54" s="12"/>
      <c r="AD54" s="12"/>
      <c r="AE54" s="12"/>
      <c r="AF54" s="12"/>
    </row>
    <row r="55" spans="1:32" ht="96.6">
      <c r="A55" t="s">
        <v>68</v>
      </c>
      <c r="B55" cm="1">
        <f t="array" aca="1" ref="B55" ca="1">_xlfn._xlws.FILTER(Questions[AS],Questions[ID]=A55)</f>
        <v>1</v>
      </c>
      <c r="C55" t="str" cm="1">
        <f t="array" ref="C55">_xlfn._xlws.FILTER(Questions[Theme],Questions[ID]=A55)</f>
        <v>Culture</v>
      </c>
      <c r="D55" s="41" t="s">
        <v>140</v>
      </c>
      <c r="E55" s="42" t="str" cm="1">
        <f t="array" aca="1" ref="E55" ca="1">IF(_xlfn._xlws.FILTER(Questions[Answer (If not applicable or unknown choose first answer)],Questions[ID]=Results268116[[#This Row],[QID]])="","NO ANSWER GIVEN" &amp; CHAR(10) &amp; CHAR(10),"'"&amp; _xlfn._xlws.FILTER(Questions[Answer (If not applicable or unknown choose first answer)],Questions[ID]=Results268116[[#This Row],[QID]]) &amp; "'" &amp; IF(_xlfn._xlws.FILTER(Questions[Your comment],Questions[ID]=Results268116[[#This Row],[QID]])="","",CHAR(10) &amp; "Your comment: " &amp; _xlfn._xlws.FILTER(Questions[Your comment],Questions[ID]=Results268116[[#This Row],[QID]])) &amp; CHAR(10) &amp; CHAR(10)) &amp; "Level " &amp; Results268116[[#This Row],[Level]] &amp; " indicates the following conditions are met:" &amp; CHAR(10) &amp; _xlfn._xlws.FILTER(Answers[Description],(Answers[QID]=Results268116[[#This Row],[QID]])*(Answers[Score]=Results268116[[#This Row],[Level]]))</f>
        <v>'Click this cell'
Level 1 indicates the following conditions are met:
• People: Consortium members work independently without collaboration.  
• Process: No processes in place to address conflicts or build trust.  
• Technology: Lack of shared platforms or tools. 
• Content: Inconsistent data standards and documentation practices.</v>
      </c>
      <c r="J55" s="19"/>
      <c r="K55" s="19"/>
    </row>
    <row r="56" spans="1:32" ht="220.8">
      <c r="A56" t="s">
        <v>68</v>
      </c>
      <c r="B56" cm="1">
        <f t="array" aca="1" ref="B56" ca="1">_xlfn._xlws.FILTER(Questions[AS],Questions[ID]=A56)</f>
        <v>1</v>
      </c>
      <c r="C56" t="str" cm="1">
        <f t="array" ref="C56">_xlfn._xlws.FILTER(Questions[Theme],Questions[ID]=A56)</f>
        <v>Culture</v>
      </c>
      <c r="D56" s="43" t="s">
        <v>141</v>
      </c>
      <c r="E56" s="44" t="str" cm="1">
        <f t="array" aca="1" ref="E56" ca="1">IF(Results268116[[#This Row],[Level]]=5,"Best answer chosen.","To reach level " &amp; Results268116[[#This Row],[Level]]+1 &amp; ": '" &amp; _xlfn._xlws.FILTER(Answers[Answer],(Answers[QID]=Results268116[[#This Row],[QID]])*(Answers[Score]=Results268116[[#This Row],[Level]]+1))&amp;"' " &amp;CHAR(10) &amp; CHAR(10)&amp; "Indicating that:" &amp; CHAR(10) &amp; _xlfn._xlws.FILTER(Questions[Anser +1 Explanation],Questions[ID]=Results268116[[#This Row],[QID]])&amp;IF(_xlfn._xlws.FILTER(Answers[Delta (current row to next row)],(Answers[QID]=Results268116[[#This Row],[QID]])*(Answers[Score]=Results268116[[#This Row],[Level]]))="","",CHAR(10)&amp;CHAR(10)&amp;"Conside setting targets as folows:" &amp; CHAR(10)&amp;_xlfn._xlws.FILTER(Answers[Delta (current row to next row)],(Answers[QID]=Results268116[[#This Row],[QID]])*(Answers[Score]=Results268116[[#This Row],[Level]]))))</f>
        <v>To reach level 2: 'Basic awareness of the need to build trust and address differences.' 
Indicating that:
• People: Informal communication channels established.  
• Process: Initial efforts to identify and discuss differences.  
• Technology: Basic tools for collaboration introduced.  
• Content: Beginning to align data standards, but inconsistencies remain.
Conside setting targets as folows:
• People: Collaboration is in the early stages with informal communications like email or direct messaging being the primary method of contact
• Process: Issues, challenges and conflicts have been identified and initial efforts to discuss these to rectify them have been made
• Technology: Not Applicable
• Content: Some data standards and policies are beginning to align, however there are still some discrepencies between research centres</v>
      </c>
      <c r="J56" s="21"/>
      <c r="K56" s="21"/>
      <c r="P56" s="7"/>
      <c r="Q56" s="7"/>
    </row>
    <row r="57" spans="1:32" ht="31.2">
      <c r="A57" t="s">
        <v>70</v>
      </c>
      <c r="B57" cm="1">
        <f t="array" aca="1" ref="B57" ca="1">_xlfn._xlws.FILTER(Questions[AS],Questions[ID]=A57)</f>
        <v>1</v>
      </c>
      <c r="C57" t="str" cm="1">
        <f t="array" ref="C57">_xlfn._xlws.FILTER(Questions[Theme],Questions[ID]=A57)</f>
        <v>Culture</v>
      </c>
      <c r="D57" s="40" t="s">
        <v>30</v>
      </c>
      <c r="E57" s="45" t="str" cm="1">
        <f t="array" ref="E57">_xlfn._xlws.FILTER(Questions[Question],Questions[ID]=Results268116[[#This Row],[QID]]) &amp; " ("&amp; Results268116[[#This Row],[Theme]]&amp;")"</f>
        <v>Are there communities of practice or forums where your investment members can discuss data management practices and challenges? (Culture)</v>
      </c>
      <c r="J57" s="21"/>
      <c r="K57" s="21"/>
      <c r="P57" s="9"/>
      <c r="Q57" s="10"/>
    </row>
    <row r="58" spans="1:32" ht="21">
      <c r="A58" t="s">
        <v>70</v>
      </c>
      <c r="B58" cm="1">
        <f t="array" aca="1" ref="B58" ca="1">_xlfn._xlws.FILTER(Questions[AS],Questions[ID]=A58)</f>
        <v>1</v>
      </c>
      <c r="C58" t="str" cm="1">
        <f t="array" ref="C58">_xlfn._xlws.FILTER(Questions[Theme],Questions[ID]=A58)</f>
        <v>Culture</v>
      </c>
      <c r="D58" s="41"/>
      <c r="E58" s="42" t="str" cm="1">
        <f t="array" ref="E58">IF(_xlfn._xlws.FILTER(Questions[Question detail],Questions[ID]=Results268116[[#This Row],[QID]])="","", "Meaning:" &amp;CHAR(10)&amp;_xlfn._xlws.FILTER(Questions[Question detail],Questions[ID]=Results268116[[#This Row],[QID]]))</f>
        <v/>
      </c>
      <c r="J58" s="21"/>
      <c r="K58" s="21"/>
      <c r="P58" s="9"/>
      <c r="Q58" s="10"/>
    </row>
    <row r="59" spans="1:32" ht="96.6">
      <c r="A59" t="s">
        <v>70</v>
      </c>
      <c r="B59" cm="1">
        <f t="array" aca="1" ref="B59" ca="1">_xlfn._xlws.FILTER(Questions[AS],Questions[ID]=A59)</f>
        <v>1</v>
      </c>
      <c r="C59" t="str" cm="1">
        <f t="array" ref="C59">_xlfn._xlws.FILTER(Questions[Theme],Questions[ID]=A59)</f>
        <v>Culture</v>
      </c>
      <c r="D59" s="41" t="s">
        <v>140</v>
      </c>
      <c r="E59" s="42" t="str" cm="1">
        <f t="array" aca="1" ref="E59" ca="1">IF(_xlfn._xlws.FILTER(Questions[Answer (If not applicable or unknown choose first answer)],Questions[ID]=Results268116[[#This Row],[QID]])="","NO ANSWER GIVEN" &amp; CHAR(10) &amp; CHAR(10),"'"&amp; _xlfn._xlws.FILTER(Questions[Answer (If not applicable or unknown choose first answer)],Questions[ID]=Results268116[[#This Row],[QID]]) &amp; "'" &amp; IF(_xlfn._xlws.FILTER(Questions[Your comment],Questions[ID]=Results268116[[#This Row],[QID]])="","",CHAR(10) &amp; "Your comment: " &amp; _xlfn._xlws.FILTER(Questions[Your comment],Questions[ID]=Results268116[[#This Row],[QID]])) &amp; CHAR(10) &amp; CHAR(10)) &amp; "Level " &amp; Results268116[[#This Row],[Level]] &amp; " indicates the following conditions are met:" &amp; CHAR(10) &amp; _xlfn._xlws.FILTER(Answers[Description],(Answers[QID]=Results268116[[#This Row],[QID]])*(Answers[Score]=Results268116[[#This Row],[Level]]))</f>
        <v>'Click this cell'
Level 1 indicates the following conditions are met:
• People: Investment members rarely collaborate or discuss data sharing practices.
• Process: No structured support for data sharing discussions.
• Technology: Limited or no use of collaborative tools.
• Content: Minimal exchange of knowledge and best practices, leading to isolated efforts.</v>
      </c>
      <c r="J59" s="21"/>
      <c r="K59" s="21"/>
      <c r="P59" s="9"/>
      <c r="Q59" s="10"/>
    </row>
    <row r="60" spans="1:32" ht="234.6">
      <c r="A60" t="s">
        <v>70</v>
      </c>
      <c r="B60" cm="1">
        <f t="array" aca="1" ref="B60" ca="1">_xlfn._xlws.FILTER(Questions[AS],Questions[ID]=A60)</f>
        <v>1</v>
      </c>
      <c r="C60" t="str" cm="1">
        <f t="array" ref="C60">_xlfn._xlws.FILTER(Questions[Theme],Questions[ID]=A60)</f>
        <v>Culture</v>
      </c>
      <c r="D60" s="43" t="s">
        <v>141</v>
      </c>
      <c r="E60" s="44" t="str" cm="1">
        <f t="array" aca="1" ref="E60" ca="1">IF(Results268116[[#This Row],[Level]]=5,"Best answer chosen.","To reach level " &amp; Results268116[[#This Row],[Level]]+1 &amp; ": '" &amp; _xlfn._xlws.FILTER(Answers[Answer],(Answers[QID]=Results268116[[#This Row],[QID]])*(Answers[Score]=Results268116[[#This Row],[Level]]+1))&amp;"' " &amp;CHAR(10) &amp; CHAR(10)&amp; "Indicating that:" &amp; CHAR(10) &amp; _xlfn._xlws.FILTER(Questions[Anser +1 Explanation],Questions[ID]=Results268116[[#This Row],[QID]])&amp;IF(_xlfn._xlws.FILTER(Answers[Delta (current row to next row)],(Answers[QID]=Results268116[[#This Row],[QID]])*(Answers[Score]=Results268116[[#This Row],[Level]]))="","",CHAR(10)&amp;CHAR(10)&amp;"Conside setting targets as folows:" &amp; CHAR(10)&amp;_xlfn._xlws.FILTER(Answers[Delta (current row to next row)],(Answers[QID]=Results268116[[#This Row],[QID]])*(Answers[Score]=Results268116[[#This Row],[Level]]))))</f>
        <v xml:space="preserve">To reach level 2: 'Occasional informal discussions on data sharing, lacking regularity and formal support.' 
Indicating that:
• People: Limited and inconsistent opportunities for investment members to join discussions on data sharing.
• Process: Occasional, informal forums or groups exist but lack organization and formal support.
• Technology: Sporadic use of tools to facilitate discussions.
• Content: Growing awareness of the need for structured communities, but still lacking regularity.
Conside setting targets as folows:
• People: Identify and encourage members to start informal discussions on data sharing in meetings and ad hoc online sessions.
• Process: Establish informal forums or groups for discussions, and document key takeaways to build a foundation.
• Technology: Introduce and promote basic collaborative tools e.g. Slack, Confluence, ensuring members know how to access and use them effectively.
• Content: Encourage sharing of knowledge and success stories to raise awareness and demonstrate the value of collaboration.
</v>
      </c>
      <c r="J60" s="21"/>
      <c r="K60" s="21"/>
      <c r="P60" s="9"/>
      <c r="Q60" s="10"/>
    </row>
    <row r="61" spans="1:32" ht="31.2">
      <c r="A61" t="s">
        <v>79</v>
      </c>
      <c r="B61" cm="1">
        <f t="array" aca="1" ref="B61" ca="1">_xlfn._xlws.FILTER(Questions[AS],Questions[ID]=A61)</f>
        <v>1</v>
      </c>
      <c r="C61" t="str" cm="1">
        <f t="array" ref="C61">_xlfn._xlws.FILTER(Questions[Theme],Questions[ID]=A61)</f>
        <v>Policy</v>
      </c>
      <c r="D61" s="40" t="s">
        <v>30</v>
      </c>
      <c r="E61" s="45" t="str" cm="1">
        <f t="array" ref="E61">_xlfn._xlws.FILTER(Questions[Question],Questions[ID]=Results268116[[#This Row],[QID]]) &amp; " ("&amp; Results268116[[#This Row],[Theme]]&amp;")"</f>
        <v>How does investment plan to resolve conflicts between internal data policies and external regulatory, ethical, or privacy requirements? (Policy)</v>
      </c>
      <c r="J61" s="21"/>
      <c r="K61" s="21"/>
      <c r="N61" s="16"/>
      <c r="O61" s="9"/>
      <c r="P61" s="9"/>
      <c r="Q61" s="10"/>
    </row>
    <row r="62" spans="1:32" ht="14.4">
      <c r="A62" t="s">
        <v>79</v>
      </c>
      <c r="B62" cm="1">
        <f t="array" aca="1" ref="B62" ca="1">_xlfn._xlws.FILTER(Questions[AS],Questions[ID]=A62)</f>
        <v>1</v>
      </c>
      <c r="C62" t="str" cm="1">
        <f t="array" ref="C62">_xlfn._xlws.FILTER(Questions[Theme],Questions[ID]=A62)</f>
        <v>Policy</v>
      </c>
      <c r="D62" s="41"/>
      <c r="E62" s="42" t="str" cm="1">
        <f t="array" ref="E62">IF(_xlfn._xlws.FILTER(Questions[Question detail],Questions[ID]=Results268116[[#This Row],[QID]])="","", "Meaning:" &amp;CHAR(10)&amp;_xlfn._xlws.FILTER(Questions[Question detail],Questions[ID]=Results268116[[#This Row],[QID]]))</f>
        <v/>
      </c>
      <c r="J62" s="21"/>
      <c r="K62" s="21"/>
    </row>
    <row r="63" spans="1:32" ht="96.6">
      <c r="A63" t="s">
        <v>79</v>
      </c>
      <c r="B63" cm="1">
        <f t="array" aca="1" ref="B63" ca="1">_xlfn._xlws.FILTER(Questions[AS],Questions[ID]=A63)</f>
        <v>1</v>
      </c>
      <c r="C63" t="str" cm="1">
        <f t="array" ref="C63">_xlfn._xlws.FILTER(Questions[Theme],Questions[ID]=A63)</f>
        <v>Policy</v>
      </c>
      <c r="D63" s="41" t="s">
        <v>140</v>
      </c>
      <c r="E63" s="42" t="str" cm="1">
        <f t="array" aca="1" ref="E63" ca="1">IF(_xlfn._xlws.FILTER(Questions[Answer (If not applicable or unknown choose first answer)],Questions[ID]=Results268116[[#This Row],[QID]])="","NO ANSWER GIVEN" &amp; CHAR(10) &amp; CHAR(10),"'"&amp; _xlfn._xlws.FILTER(Questions[Answer (If not applicable or unknown choose first answer)],Questions[ID]=Results268116[[#This Row],[QID]]) &amp; "'" &amp; IF(_xlfn._xlws.FILTER(Questions[Your comment],Questions[ID]=Results268116[[#This Row],[QID]])="","",CHAR(10) &amp; "Your comment: " &amp; _xlfn._xlws.FILTER(Questions[Your comment],Questions[ID]=Results268116[[#This Row],[QID]])) &amp; CHAR(10) &amp; CHAR(10)) &amp; "Level " &amp; Results268116[[#This Row],[Level]] &amp; " indicates the following conditions are met:" &amp; CHAR(10) &amp; _xlfn._xlws.FILTER(Answers[Description],(Answers[QID]=Results268116[[#This Row],[QID]])*(Answers[Score]=Results268116[[#This Row],[Level]]))</f>
        <v>'Click this cell'
Level 1 indicates the following conditions are met:
• People: Team members are unaware of how to address policy conflicts. 
• Process: No procedures in place to handle conflicts. 
• Technology: No tools or systems to support conflict resolution. 
• Content: No documentation or guidelines on addressing policy conflicts.</v>
      </c>
      <c r="J63" s="21"/>
      <c r="K63" s="21"/>
    </row>
    <row r="64" spans="1:32" ht="220.8">
      <c r="A64" t="s">
        <v>79</v>
      </c>
      <c r="B64" cm="1">
        <f t="array" aca="1" ref="B64" ca="1">_xlfn._xlws.FILTER(Questions[AS],Questions[ID]=A64)</f>
        <v>1</v>
      </c>
      <c r="C64" t="str" cm="1">
        <f t="array" ref="C64">_xlfn._xlws.FILTER(Questions[Theme],Questions[ID]=A64)</f>
        <v>Policy</v>
      </c>
      <c r="D64" s="43" t="s">
        <v>141</v>
      </c>
      <c r="E64" s="44" t="str" cm="1">
        <f t="array" aca="1" ref="E64" ca="1">IF(Results268116[[#This Row],[Level]]=5,"Best answer chosen.","To reach level " &amp; Results268116[[#This Row],[Level]]+1 &amp; ": '" &amp; _xlfn._xlws.FILTER(Answers[Answer],(Answers[QID]=Results268116[[#This Row],[QID]])*(Answers[Score]=Results268116[[#This Row],[Level]]+1))&amp;"' " &amp;CHAR(10) &amp; CHAR(10)&amp; "Indicating that:" &amp; CHAR(10) &amp; _xlfn._xlws.FILTER(Questions[Anser +1 Explanation],Questions[ID]=Results268116[[#This Row],[QID]])&amp;IF(_xlfn._xlws.FILTER(Answers[Delta (current row to next row)],(Answers[QID]=Results268116[[#This Row],[QID]])*(Answers[Score]=Results268116[[#This Row],[Level]]))="","",CHAR(10)&amp;CHAR(10)&amp;"Conside setting targets as folows:" &amp; CHAR(10)&amp;_xlfn._xlws.FILTER(Answers[Delta (current row to next row)],(Answers[QID]=Results268116[[#This Row],[QID]])*(Answers[Score]=Results268116[[#This Row],[Level]]))))</f>
        <v>To reach level 2: 'There is a role assigned to address policy conflicts.' 
Indicating that:
• People: Awareness of procedures is limited and inconsistent among team members. 
• Process: Basic procedures are not uniformly followed. 
• Technology: Tools exist but are not effectively used. 
• Content: Documentation is basic and not comprehensive.
Conside setting targets as folows:
• People: Increase awareness of existing basic procedures for conflict resolution among team members through targeted communication and regular project updates.
• Process: Develop and implement basic procedures for handling policy conflicts and ensure they are introduced to the relevant teams.
• Technology: Introduce basic tools or systems for conflict resolution, and provide initial training on their use to improve effectiveness.
• Content: Start to create and distribute documentation and guidelines on addressing policy conflicts.</v>
      </c>
      <c r="J64" s="21"/>
      <c r="K64" s="21"/>
    </row>
    <row r="65" spans="1:24" ht="15.6">
      <c r="A65" t="s">
        <v>71</v>
      </c>
      <c r="B65" cm="1">
        <f t="array" aca="1" ref="B65" ca="1">_xlfn._xlws.FILTER(Questions[AS],Questions[ID]=A65)</f>
        <v>1</v>
      </c>
      <c r="C65" t="str" cm="1">
        <f t="array" ref="C65">_xlfn._xlws.FILTER(Questions[Theme],Questions[ID]=A65)</f>
        <v>Resourcing</v>
      </c>
      <c r="D65" s="40" t="s">
        <v>30</v>
      </c>
      <c r="E65" s="45" t="str" cm="1">
        <f t="array" ref="E65">_xlfn._xlws.FILTER(Questions[Question],Questions[ID]=Results268116[[#This Row],[QID]]) &amp; " ("&amp; Results268116[[#This Row],[Theme]]&amp;")"</f>
        <v>Who is responsible for FAIR data management within the investment? (Resourcing)</v>
      </c>
      <c r="J65" s="21"/>
      <c r="K65" s="21"/>
    </row>
    <row r="66" spans="1:24" ht="69">
      <c r="A66" t="s">
        <v>71</v>
      </c>
      <c r="B66" cm="1">
        <f t="array" aca="1" ref="B66" ca="1">_xlfn._xlws.FILTER(Questions[AS],Questions[ID]=A66)</f>
        <v>1</v>
      </c>
      <c r="C66" t="str" cm="1">
        <f t="array" ref="C66">_xlfn._xlws.FILTER(Questions[Theme],Questions[ID]=A66)</f>
        <v>Resourcing</v>
      </c>
      <c r="D66" s="41"/>
      <c r="E66" s="42" t="str" cm="1">
        <f t="array" ref="E66">IF(_xlfn._xlws.FILTER(Questions[Question detail],Questions[ID]=Results268116[[#This Row],[QID]])="","", "Meaning:" &amp;CHAR(10)&amp;_xlfn._xlws.FILTER(Questions[Question detail],Questions[ID]=Results268116[[#This Row],[QID]]))</f>
        <v>Meaning:
The FAIR data manger should ideally have:
• Data expertise - Be a data practitioner themselves
• Domain Knowledge - pertinent to the investment
• Authority - To make decisions pertaining to data management</v>
      </c>
      <c r="J66" s="21"/>
      <c r="K66" s="21"/>
    </row>
    <row r="67" spans="1:24" ht="96.6">
      <c r="A67" t="s">
        <v>71</v>
      </c>
      <c r="B67" cm="1">
        <f t="array" aca="1" ref="B67" ca="1">_xlfn._xlws.FILTER(Questions[AS],Questions[ID]=A67)</f>
        <v>1</v>
      </c>
      <c r="C67" t="str" cm="1">
        <f t="array" ref="C67">_xlfn._xlws.FILTER(Questions[Theme],Questions[ID]=A67)</f>
        <v>Resourcing</v>
      </c>
      <c r="D67" s="41" t="s">
        <v>140</v>
      </c>
      <c r="E67" s="42" t="str" cm="1">
        <f t="array" aca="1" ref="E67" ca="1">IF(_xlfn._xlws.FILTER(Questions[Answer (If not applicable or unknown choose first answer)],Questions[ID]=Results268116[[#This Row],[QID]])="","NO ANSWER GIVEN" &amp; CHAR(10) &amp; CHAR(10),"'"&amp; _xlfn._xlws.FILTER(Questions[Answer (If not applicable or unknown choose first answer)],Questions[ID]=Results268116[[#This Row],[QID]]) &amp; "'" &amp; IF(_xlfn._xlws.FILTER(Questions[Your comment],Questions[ID]=Results268116[[#This Row],[QID]])="","",CHAR(10) &amp; "Your comment: " &amp; _xlfn._xlws.FILTER(Questions[Your comment],Questions[ID]=Results268116[[#This Row],[QID]])) &amp; CHAR(10) &amp; CHAR(10)) &amp; "Level " &amp; Results268116[[#This Row],[Level]] &amp; " indicates the following conditions are met:" &amp; CHAR(10) &amp; _xlfn._xlws.FILTER(Answers[Description],(Answers[QID]=Results268116[[#This Row],[QID]])*(Answers[Score]=Results268116[[#This Row],[Level]]))</f>
        <v>'Click this cell'
Level 1 indicates the following conditions are met:
• People: Data management tasks are performed informally by various staff members without clear designation.
• Process: No defined processes for data management; practices are inconsistent and reactive.
• Technology: Minimal use of technology to support data management; reliance on basic tools without coordination.
• Content: Limited documentation or guidelines for data management; practices are undocumented and unstructured.</v>
      </c>
      <c r="J67" s="21"/>
      <c r="K67" s="21"/>
    </row>
    <row r="68" spans="1:24" ht="220.8">
      <c r="A68" t="s">
        <v>71</v>
      </c>
      <c r="B68" cm="1">
        <f t="array" aca="1" ref="B68" ca="1">_xlfn._xlws.FILTER(Questions[AS],Questions[ID]=A68)</f>
        <v>1</v>
      </c>
      <c r="C68" t="str" cm="1">
        <f t="array" ref="C68">_xlfn._xlws.FILTER(Questions[Theme],Questions[ID]=A68)</f>
        <v>Resourcing</v>
      </c>
      <c r="D68" s="43" t="s">
        <v>141</v>
      </c>
      <c r="E68" s="44" t="str" cm="1">
        <f t="array" aca="1" ref="E68" ca="1">IF(Results268116[[#This Row],[Level]]=5,"Best answer chosen.","To reach level " &amp; Results268116[[#This Row],[Level]]+1 &amp; ": '" &amp; _xlfn._xlws.FILTER(Answers[Answer],(Answers[QID]=Results268116[[#This Row],[QID]])*(Answers[Score]=Results268116[[#This Row],[Level]]+1))&amp;"' " &amp;CHAR(10) &amp; CHAR(10)&amp; "Indicating that:" &amp; CHAR(10) &amp; _xlfn._xlws.FILTER(Questions[Anser +1 Explanation],Questions[ID]=Results268116[[#This Row],[QID]])&amp;IF(_xlfn._xlws.FILTER(Answers[Delta (current row to next row)],(Answers[QID]=Results268116[[#This Row],[QID]])*(Answers[Score]=Results268116[[#This Row],[Level]]))="","",CHAR(10)&amp;CHAR(10)&amp;"Conside setting targets as folows:" &amp; CHAR(10)&amp;_xlfn._xlws.FILTER(Answers[Delta (current row to next row)],(Answers[QID]=Results268116[[#This Row],[QID]])*(Answers[Score]=Results268116[[#This Row],[Level]]))))</f>
        <v>To reach level 2: 'Individual teams  are responsible for their own data management processes' 
Indicating that:
• People: Basic roles such as Data Stewards or Data Managers begin to emerge but lack formal definition. 
• Process: Initial processes are developed to manage data-related tasks, but they are not consistently applied.
• Technology: Introduction of some tools and technologies to assist in data management, but usage is sporadic.
• Content: Limited documentation of roles and their responsibilities; some guidelines are created but are not comprehensive.
Conside setting targets as folows:
• People: Specific data related roles have been assigned, likely to individuals who already have another role on the project
• Process: Develop and document and share with the investment team at least 25% of data related tasks
• Technology: Encourage use of a specific, critical tool (recommended by CGIAR) that will assist in data management
• Content: Document roles, and provide guidelines for the processes and technology sections. Share this with team members</v>
      </c>
      <c r="J68" s="21"/>
      <c r="K68" s="21"/>
    </row>
    <row r="69" spans="1:24" ht="46.2">
      <c r="A69" t="s">
        <v>66</v>
      </c>
      <c r="B69" cm="1">
        <f t="array" aca="1" ref="B69" ca="1">_xlfn._xlws.FILTER(Questions[AS],Questions[ID]=A69)</f>
        <v>1</v>
      </c>
      <c r="C69" t="str" cm="1">
        <f t="array" ref="C69">_xlfn._xlws.FILTER(Questions[Theme],Questions[ID]=A69)</f>
        <v>Resourcing</v>
      </c>
      <c r="D69" s="40" t="s">
        <v>30</v>
      </c>
      <c r="E69" s="45" t="str" cm="1">
        <f t="array" ref="E69">_xlfn._xlws.FILTER(Questions[Question],Questions[ID]=Results268116[[#This Row],[QID]]) &amp; " ("&amp; Results268116[[#This Row],[Theme]]&amp;")"</f>
        <v>To what extent have the responsibilities for dataset metadata been assigned to a budgeted to a role (person) responsible for FAIR in the investment's project organisation? (Resourcing)</v>
      </c>
      <c r="J69" s="21"/>
      <c r="K69" s="21"/>
      <c r="T69" s="22"/>
      <c r="X69" s="13"/>
    </row>
    <row r="70" spans="1:24" ht="165.6">
      <c r="A70" t="s">
        <v>66</v>
      </c>
      <c r="B70" cm="1">
        <f t="array" aca="1" ref="B70" ca="1">_xlfn._xlws.FILTER(Questions[AS],Questions[ID]=A70)</f>
        <v>1</v>
      </c>
      <c r="C70" t="str" cm="1">
        <f t="array" ref="C70">_xlfn._xlws.FILTER(Questions[Theme],Questions[ID]=A70)</f>
        <v>Resourcing</v>
      </c>
      <c r="D70" s="41"/>
      <c r="E70" s="42" t="str" cm="1">
        <f t="array" ref="E70">IF(_xlfn._xlws.FILTER(Questions[Question detail],Questions[ID]=Results268116[[#This Row],[QID]])="","", "Meaning:" &amp;CHAR(10)&amp;_xlfn._xlws.FILTER(Questions[Question detail],Questions[ID]=Results268116[[#This Row],[QID]]))</f>
        <v>Meaning:
This role/person has  the following technical responsibilities:
•Defining and implementing the unique resource identifier strategy for all datasets
•Defining and agreeing the metadata for depositing a dataset in a data repository, to ensure discovery, in order to make the dataset findable, understandable and reusable to others.
•Ensuring that the metadata describing your dataset in the data repository is available in a format readable by machines as well as humans.
•Metadata describing access control, entitlement to use (including license information) has been included with every published dataset.
•Defining the retention and archiving (through metadata) of any dataset
•Ensuring that all metadata describing a dataset uses controlled vocabularies.
•Implementing a data quality policy for the datasets (including completeness, consistency and accuracy).</v>
      </c>
      <c r="J70" s="21"/>
      <c r="K70" s="21"/>
      <c r="X70" s="29"/>
    </row>
    <row r="71" spans="1:24" ht="124.2">
      <c r="A71" t="s">
        <v>66</v>
      </c>
      <c r="B71" cm="1">
        <f t="array" aca="1" ref="B71" ca="1">_xlfn._xlws.FILTER(Questions[AS],Questions[ID]=A71)</f>
        <v>1</v>
      </c>
      <c r="C71" t="str" cm="1">
        <f t="array" ref="C71">_xlfn._xlws.FILTER(Questions[Theme],Questions[ID]=A71)</f>
        <v>Resourcing</v>
      </c>
      <c r="D71" s="41" t="s">
        <v>140</v>
      </c>
      <c r="E71" s="42" t="str" cm="1">
        <f t="array" aca="1" ref="E71" ca="1">IF(_xlfn._xlws.FILTER(Questions[Answer (If not applicable or unknown choose first answer)],Questions[ID]=Results268116[[#This Row],[QID]])="","NO ANSWER GIVEN" &amp; CHAR(10) &amp; CHAR(10),"'"&amp; _xlfn._xlws.FILTER(Questions[Answer (If not applicable or unknown choose first answer)],Questions[ID]=Results268116[[#This Row],[QID]]) &amp; "'" &amp; IF(_xlfn._xlws.FILTER(Questions[Your comment],Questions[ID]=Results268116[[#This Row],[QID]])="","",CHAR(10) &amp; "Your comment: " &amp; _xlfn._xlws.FILTER(Questions[Your comment],Questions[ID]=Results268116[[#This Row],[QID]])) &amp; CHAR(10) &amp; CHAR(10)) &amp; "Level " &amp; Results268116[[#This Row],[Level]] &amp; " indicates the following conditions are met:" &amp; CHAR(10) &amp; _xlfn._xlws.FILTER(Answers[Description],(Answers[QID]=Results268116[[#This Row],[QID]])*(Answers[Score]=Results268116[[#This Row],[Level]]))</f>
        <v xml:space="preserve">'Click this cell'
Level 1 indicates the following conditions are met:
• People: The investment proposal has no budget allocated for recognised roles responsible for metadata management.
• Process: N/A
• Technology: N/A
• Content: N/A
</v>
      </c>
      <c r="J71" s="21"/>
      <c r="K71" s="21"/>
      <c r="X71" s="29"/>
    </row>
    <row r="72" spans="1:24" ht="151.80000000000001">
      <c r="A72" t="s">
        <v>66</v>
      </c>
      <c r="B72" cm="1">
        <f t="array" aca="1" ref="B72" ca="1">_xlfn._xlws.FILTER(Questions[AS],Questions[ID]=A72)</f>
        <v>1</v>
      </c>
      <c r="C72" t="str" cm="1">
        <f t="array" ref="C72">_xlfn._xlws.FILTER(Questions[Theme],Questions[ID]=A72)</f>
        <v>Resourcing</v>
      </c>
      <c r="D72" s="43" t="s">
        <v>141</v>
      </c>
      <c r="E72" s="44" t="str" cm="1">
        <f t="array" aca="1" ref="E72" ca="1">IF(Results268116[[#This Row],[Level]]=5,"Best answer chosen.","To reach level " &amp; Results268116[[#This Row],[Level]]+1 &amp; ": '" &amp; _xlfn._xlws.FILTER(Answers[Answer],(Answers[QID]=Results268116[[#This Row],[QID]])*(Answers[Score]=Results268116[[#This Row],[Level]]+1))&amp;"' " &amp;CHAR(10) &amp; CHAR(10)&amp; "Indicating that:" &amp; CHAR(10) &amp; _xlfn._xlws.FILTER(Questions[Anser +1 Explanation],Questions[ID]=Results268116[[#This Row],[QID]])&amp;IF(_xlfn._xlws.FILTER(Answers[Delta (current row to next row)],(Answers[QID]=Results268116[[#This Row],[QID]])*(Answers[Score]=Results268116[[#This Row],[Level]]))="","",CHAR(10)&amp;CHAR(10)&amp;"Conside setting targets as folows:" &amp; CHAR(10)&amp;_xlfn._xlws.FILTER(Answers[Delta (current row to next row)],(Answers[QID]=Results268116[[#This Row],[QID]])*(Answers[Score]=Results268116[[#This Row],[Level]]))))</f>
        <v>To reach level 2: 'Role allocation, but unspecified FAIR technical roles.' 
Indicating that:
• People: The investment proposal includes a budget for metadata responsibilities but does not specify the roles responsible for them.
• Process: N/A
• Technology: N/A
• Content: N/A
Conside setting targets as folows:
• People: Create a budget in the investment proposal for generic coverage of metadata responsibilities</v>
      </c>
      <c r="J72" s="21"/>
      <c r="K72" s="21"/>
      <c r="X72" s="29"/>
    </row>
    <row r="73" spans="1:24" ht="31.2">
      <c r="A73" t="s">
        <v>85</v>
      </c>
      <c r="B73" cm="1">
        <f t="array" aca="1" ref="B73" ca="1">_xlfn._xlws.FILTER(Questions[AS],Questions[ID]=A73)</f>
        <v>1</v>
      </c>
      <c r="C73" t="str" cm="1">
        <f t="array" ref="C73">_xlfn._xlws.FILTER(Questions[Theme],Questions[ID]=A73)</f>
        <v>Support</v>
      </c>
      <c r="D73" s="40" t="s">
        <v>30</v>
      </c>
      <c r="E73" s="45" t="str" cm="1">
        <f t="array" ref="E73">_xlfn._xlws.FILTER(Questions[Question],Questions[ID]=Results268116[[#This Row],[QID]]) &amp; " ("&amp; Results268116[[#This Row],[Theme]]&amp;")"</f>
        <v>How will the investment drive FAIR data outcomes that mitigate for data sharing and data privacy regulations. (Support)</v>
      </c>
      <c r="J73" s="21"/>
      <c r="K73" s="21"/>
      <c r="X73" s="29"/>
    </row>
    <row r="74" spans="1:24" ht="69">
      <c r="A74" t="s">
        <v>85</v>
      </c>
      <c r="B74" cm="1">
        <f t="array" aca="1" ref="B74" ca="1">_xlfn._xlws.FILTER(Questions[AS],Questions[ID]=A74)</f>
        <v>1</v>
      </c>
      <c r="C74" t="str" cm="1">
        <f t="array" ref="C74">_xlfn._xlws.FILTER(Questions[Theme],Questions[ID]=A74)</f>
        <v>Support</v>
      </c>
      <c r="D74" s="41"/>
      <c r="E74" s="42" t="str" cm="1">
        <f t="array" ref="E74">IF(_xlfn._xlws.FILTER(Questions[Question detail],Questions[ID]=Results268116[[#This Row],[QID]])="","", "Meaning:" &amp;CHAR(10)&amp;_xlfn._xlws.FILTER(Questions[Question detail],Questions[ID]=Results268116[[#This Row],[QID]]))</f>
        <v xml:space="preserve">Meaning:
How will the investment deal with personally identifiable information (PII), so that data privacy is managed with regulatory compliance and FAIR data outcomes are achieved for the project?  Often there are technical work arounds to achieve protection of PII whilst still making data FAIR e.g. pseudonymisation. Care should be taken to ensure that anonymization techniques do not degrade the scientific value from that of the data being anonymised. </v>
      </c>
      <c r="J74" s="21"/>
      <c r="K74" s="21"/>
      <c r="X74" s="28"/>
    </row>
    <row r="75" spans="1:24" ht="55.2">
      <c r="A75" t="s">
        <v>85</v>
      </c>
      <c r="B75" cm="1">
        <f t="array" aca="1" ref="B75" ca="1">_xlfn._xlws.FILTER(Questions[AS],Questions[ID]=A75)</f>
        <v>1</v>
      </c>
      <c r="C75" t="str" cm="1">
        <f t="array" ref="C75">_xlfn._xlws.FILTER(Questions[Theme],Questions[ID]=A75)</f>
        <v>Support</v>
      </c>
      <c r="D75" s="41" t="s">
        <v>140</v>
      </c>
      <c r="E75" s="42" t="str" cm="1">
        <f t="array" aca="1" ref="E75" ca="1">"'"&amp; _xlfn._xlws.FILTER(Questions[Answer (If not applicable or unknown choose first answer)],Questions[ID]=Results268116[[#This Row],[QID]]) &amp; "'" &amp; IF(_xlfn._xlws.FILTER(Questions[Your comment],Questions[ID]=Results268116[[#This Row],[QID]])="","",CHAR(10)&amp;CHAR(10) &amp; "Your comment:" &amp; CHAR(10) &amp; _xlfn._xlws.FILTER(Questions[Your comment],Questions[ID]=Results268116[[#This Row],[QID]])) &amp; CHAR(10) &amp; CHAR(10) &amp; "This answer achives level " &amp; Results268116[[#This Row],[Level]] &amp; " indicating the following:" &amp; CHAR(10) &amp; _xlfn._xlws.FILTER(Questions[Explanation],Questions[ID]=Results268116[[#This Row],[QID]])</f>
        <v xml:space="preserve">'Click this cell'
This answer achives level 1 indicating the following:
</v>
      </c>
      <c r="J75" s="21"/>
      <c r="K75" s="21"/>
      <c r="X75" s="28"/>
    </row>
    <row r="76" spans="1:24" ht="207">
      <c r="A76" t="s">
        <v>85</v>
      </c>
      <c r="B76" cm="1">
        <f t="array" aca="1" ref="B76" ca="1">_xlfn._xlws.FILTER(Questions[AS],Questions[ID]=A76)</f>
        <v>1</v>
      </c>
      <c r="C76" t="str" cm="1">
        <f t="array" ref="C76">_xlfn._xlws.FILTER(Questions[Theme],Questions[ID]=A76)</f>
        <v>Support</v>
      </c>
      <c r="D76" s="43" t="s">
        <v>141</v>
      </c>
      <c r="E76" s="44" t="str" cm="1">
        <f t="array" aca="1" ref="E76" ca="1">IF(Results268116[[#This Row],[Level]]=5,"Best answer chosen.","To reach level " &amp; Results268116[[#This Row],[Level]]+1 &amp; ": '" &amp; _xlfn._xlws.FILTER(Answers[Answer],(Answers[QID]=Results268116[[#This Row],[QID]])*(Answers[Score]=Results268116[[#This Row],[Level]]+1))&amp;"' " &amp;CHAR(10) &amp; CHAR(10)&amp; "Indicating that:" &amp; CHAR(10) &amp; _xlfn._xlws.FILTER(Questions[Anser +1 Explanation],Questions[ID]=Results268116[[#This Row],[QID]])&amp;IF(_xlfn._xlws.FILTER(Answers[Delta (current row to next row)],(Answers[QID]=Results268116[[#This Row],[QID]])*(Answers[Score]=Results268116[[#This Row],[Level]]))="","",CHAR(10)&amp;CHAR(10)&amp;"Conside setting targets as folows:" &amp; CHAR(10)&amp;_xlfn._xlws.FILTER(Answers[Delta (current row to next row)],(Answers[QID]=Results268116[[#This Row],[QID]])*(Answers[Score]=Results268116[[#This Row],[Level]]))))</f>
        <v>To reach level 2: 'Data that is collected that relates to individual persons will not be published as part of this investment' 
Indicating that:
• People: Not applicable
• Process: No formal procedures for identifying or managing PII.- Data handling practices are generic and not tailored to privacy concerns.
• Technology: Not applicable
• Content: The PII for this project is known.
Conside setting targets as folows:
• People: Not Applicable
• Process: Data handling practices are in place, but are limited to generic processes and not to data ethics or privacy concerns
• Technology: Not applicable
• Content: PII within the project data is identified</v>
      </c>
      <c r="J76" s="21"/>
      <c r="K76" s="21"/>
    </row>
    <row r="77" spans="1:24" ht="15.6">
      <c r="A77" t="s">
        <v>73</v>
      </c>
      <c r="B77" cm="1">
        <f t="array" aca="1" ref="B77" ca="1">_xlfn._xlws.FILTER(Questions[AS],Questions[ID]=A77)</f>
        <v>1</v>
      </c>
      <c r="C77" t="str" cm="1">
        <f t="array" ref="C77">_xlfn._xlws.FILTER(Questions[Theme],Questions[ID]=A77)</f>
        <v>Support</v>
      </c>
      <c r="D77" s="40" t="s">
        <v>30</v>
      </c>
      <c r="E77" s="45" t="str" cm="1">
        <f t="array" ref="E77">_xlfn._xlws.FILTER(Questions[Question],Questions[ID]=Results268116[[#This Row],[QID]]) &amp; " ("&amp; Results268116[[#This Row],[Theme]]&amp;")"</f>
        <v>How well-integrated is the FAIR data management guidance into the daily workflows of your project? (Support)</v>
      </c>
      <c r="J77" s="21"/>
      <c r="K77" s="21"/>
    </row>
    <row r="78" spans="1:24" ht="14.4">
      <c r="A78" t="s">
        <v>73</v>
      </c>
      <c r="B78" cm="1">
        <f t="array" aca="1" ref="B78" ca="1">_xlfn._xlws.FILTER(Questions[AS],Questions[ID]=A78)</f>
        <v>1</v>
      </c>
      <c r="C78" t="str" cm="1">
        <f t="array" ref="C78">_xlfn._xlws.FILTER(Questions[Theme],Questions[ID]=A78)</f>
        <v>Support</v>
      </c>
      <c r="D78" s="41"/>
      <c r="E78" s="42" t="str" cm="1">
        <f t="array" ref="E78">IF(_xlfn._xlws.FILTER(Questions[Question detail],Questions[ID]=Results268116[[#This Row],[QID]])="","", "Meaning:" &amp;CHAR(10)&amp;_xlfn._xlws.FILTER(Questions[Question detail],Questions[ID]=Results268116[[#This Row],[QID]]))</f>
        <v/>
      </c>
      <c r="J78" s="21"/>
      <c r="K78" s="21"/>
    </row>
    <row r="79" spans="1:24" ht="110.4">
      <c r="A79" t="s">
        <v>73</v>
      </c>
      <c r="B79" cm="1">
        <f t="array" aca="1" ref="B79" ca="1">_xlfn._xlws.FILTER(Questions[AS],Questions[ID]=A79)</f>
        <v>1</v>
      </c>
      <c r="C79" t="str" cm="1">
        <f t="array" ref="C79">_xlfn._xlws.FILTER(Questions[Theme],Questions[ID]=A79)</f>
        <v>Support</v>
      </c>
      <c r="D79" s="41" t="s">
        <v>140</v>
      </c>
      <c r="E79" s="42" t="str" cm="1">
        <f t="array" aca="1" ref="E79" ca="1">IF(_xlfn._xlws.FILTER(Questions[Answer (If not applicable or unknown choose first answer)],Questions[ID]=Results268116[[#This Row],[QID]])="","NO ANSWER GIVEN" &amp; CHAR(10) &amp; CHAR(10),"'"&amp; _xlfn._xlws.FILTER(Questions[Answer (If not applicable or unknown choose first answer)],Questions[ID]=Results268116[[#This Row],[QID]]) &amp; "'" &amp; IF(_xlfn._xlws.FILTER(Questions[Your comment],Questions[ID]=Results268116[[#This Row],[QID]])="","",CHAR(10) &amp; "Your comment: " &amp; _xlfn._xlws.FILTER(Questions[Your comment],Questions[ID]=Results268116[[#This Row],[QID]])) &amp; CHAR(10) &amp; CHAR(10)) &amp; "Level " &amp; Results268116[[#This Row],[Level]] &amp; " indicates the following conditions are met:" &amp; CHAR(10) &amp; _xlfn._xlws.FILTER(Answers[Description],(Answers[QID]=Results268116[[#This Row],[QID]])*(Answers[Score]=Results268116[[#This Row],[Level]]))</f>
        <v xml:space="preserve">'Click this cell'
Level 1 indicates the following conditions are met:
• People: Team members are not aware of or do not follow FAIR data management practices in their daily activities.
• Process: No processes or mechanisms are in place to integrate FAIR principles into daily workflows.
• Technology: There are no tools or systems in use to support the integration of FAIR data management practices.
• Content: Absence of any guidelines, reminders, or resources that promote FAIR data management in daily activities.
</v>
      </c>
      <c r="J79" s="21"/>
      <c r="K79" s="21"/>
    </row>
    <row r="80" spans="1:24" ht="234.6">
      <c r="A80" t="s">
        <v>73</v>
      </c>
      <c r="B80" cm="1">
        <f t="array" aca="1" ref="B80" ca="1">_xlfn._xlws.FILTER(Questions[AS],Questions[ID]=A80)</f>
        <v>1</v>
      </c>
      <c r="C80" t="str" cm="1">
        <f t="array" ref="C80">_xlfn._xlws.FILTER(Questions[Theme],Questions[ID]=A80)</f>
        <v>Support</v>
      </c>
      <c r="D80" s="43" t="s">
        <v>141</v>
      </c>
      <c r="E80" s="44" t="str" cm="1">
        <f t="array" aca="1" ref="E80" ca="1">IF(Results268116[[#This Row],[Level]]=5,"Best answer chosen.","To reach level " &amp; Results268116[[#This Row],[Level]]+1 &amp; ": '" &amp; _xlfn._xlws.FILTER(Answers[Answer],(Answers[QID]=Results268116[[#This Row],[QID]])*(Answers[Score]=Results268116[[#This Row],[Level]]+1))&amp;"' " &amp;CHAR(10) &amp; CHAR(10)&amp; "Indicating that:" &amp; CHAR(10) &amp; _xlfn._xlws.FILTER(Questions[Anser +1 Explanation],Questions[ID]=Results268116[[#This Row],[QID]])&amp;IF(_xlfn._xlws.FILTER(Answers[Delta (current row to next row)],(Answers[QID]=Results268116[[#This Row],[QID]])*(Answers[Score]=Results268116[[#This Row],[Level]]))="","",CHAR(10)&amp;CHAR(10)&amp;"Conside setting targets as folows:" &amp; CHAR(10)&amp;_xlfn._xlws.FILTER(Answers[Delta (current row to next row)],(Answers[QID]=Results268116[[#This Row],[QID]])*(Answers[Score]=Results268116[[#This Row],[Level]]))))</f>
        <v>To reach level 2: 'Guidance exists but is rarely integrated into daily workflows.' 
Indicating that:
• People: Team members occasionally receive reminders about FAIR data management, but these are infrequent and not part of regular routines.
• Process: Minimal consideration for integrating FAIR principles, leading to sporadic and inconsistent application of best practices.
• Technology: Limited tools are available, and those that exist are rarely used or referred to by team members.
• Content: Basic guidance materials are available but not regularly consulted or embedded in everyday tasks.
Conside setting targets as folows:
• People: Project members ocassionally receive reminders about FAIR data management via email or similar
• Process: Small consideration has been given to FAIR practices being integrated. For example data may be being collected in a FAIR way, but that's where the practice stops
• Technology: Some tools are available, but they are likely not recommended by CGIAR
• Content: Basic guidance and reminders of FAIR data practices are available</v>
      </c>
      <c r="J80" s="21"/>
      <c r="K80" s="21"/>
    </row>
    <row r="81" spans="1:11" ht="31.2">
      <c r="A81" t="s">
        <v>72</v>
      </c>
      <c r="B81" cm="1">
        <f t="array" aca="1" ref="B81" ca="1">_xlfn._xlws.FILTER(Questions[AS],Questions[ID]=A81)</f>
        <v>1</v>
      </c>
      <c r="C81" t="str" cm="1">
        <f t="array" ref="C81">_xlfn._xlws.FILTER(Questions[Theme],Questions[ID]=A81)</f>
        <v>Support</v>
      </c>
      <c r="D81" s="40" t="s">
        <v>30</v>
      </c>
      <c r="E81" s="45" t="str" cm="1">
        <f t="array" ref="E81">_xlfn._xlws.FILTER(Questions[Question],Questions[ID]=Results268116[[#This Row],[QID]]) &amp; " ("&amp; Results268116[[#This Row],[Theme]]&amp;")"</f>
        <v>How accessible and comprehensive are the guidance materials and training programmes for FAIR implementation in your project? (Support)</v>
      </c>
      <c r="J81" s="21"/>
      <c r="K81" s="21"/>
    </row>
    <row r="82" spans="1:11" ht="14.4">
      <c r="A82" t="s">
        <v>72</v>
      </c>
      <c r="B82" cm="1">
        <f t="array" aca="1" ref="B82" ca="1">_xlfn._xlws.FILTER(Questions[AS],Questions[ID]=A82)</f>
        <v>1</v>
      </c>
      <c r="C82" t="str" cm="1">
        <f t="array" ref="C82">_xlfn._xlws.FILTER(Questions[Theme],Questions[ID]=A82)</f>
        <v>Support</v>
      </c>
      <c r="D82" s="41"/>
      <c r="E82" s="42" t="str" cm="1">
        <f t="array" ref="E82">IF(_xlfn._xlws.FILTER(Questions[Question detail],Questions[ID]=Results268116[[#This Row],[QID]])="","", "Meaning:" &amp;CHAR(10)&amp;_xlfn._xlws.FILTER(Questions[Question detail],Questions[ID]=Results268116[[#This Row],[QID]]))</f>
        <v/>
      </c>
      <c r="J82" s="21"/>
      <c r="K82" s="21"/>
    </row>
    <row r="83" spans="1:11" ht="124.2">
      <c r="A83" t="s">
        <v>72</v>
      </c>
      <c r="B83" cm="1">
        <f t="array" aca="1" ref="B83" ca="1">_xlfn._xlws.FILTER(Questions[AS],Questions[ID]=A83)</f>
        <v>1</v>
      </c>
      <c r="C83" t="str" cm="1">
        <f t="array" ref="C83">_xlfn._xlws.FILTER(Questions[Theme],Questions[ID]=A83)</f>
        <v>Support</v>
      </c>
      <c r="D83" s="41" t="s">
        <v>140</v>
      </c>
      <c r="E83" s="42" t="str" cm="1">
        <f t="array" aca="1" ref="E83" ca="1">IF(_xlfn._xlws.FILTER(Questions[Answer (If not applicable or unknown choose first answer)],Questions[ID]=Results268116[[#This Row],[QID]])="","NO ANSWER GIVEN" &amp; CHAR(10) &amp; CHAR(10),"'"&amp; _xlfn._xlws.FILTER(Questions[Answer (If not applicable or unknown choose first answer)],Questions[ID]=Results268116[[#This Row],[QID]]) &amp; "'" &amp; IF(_xlfn._xlws.FILTER(Questions[Your comment],Questions[ID]=Results268116[[#This Row],[QID]])="","",CHAR(10) &amp; "Your comment: " &amp; _xlfn._xlws.FILTER(Questions[Your comment],Questions[ID]=Results268116[[#This Row],[QID]])) &amp; CHAR(10) &amp; CHAR(10)) &amp; "Level " &amp; Results268116[[#This Row],[Level]] &amp; " indicates the following conditions are met:" &amp; CHAR(10) &amp; _xlfn._xlws.FILTER(Answers[Description],(Answers[QID]=Results268116[[#This Row],[QID]])*(Answers[Score]=Results268116[[#This Row],[Level]]))</f>
        <v xml:space="preserve">'Click this cell'
Level 1 indicates the following conditions are met:
• People: Team members lack access to any guidance or training, leaving them uninformed about FAIR principles.
• Process: No processes are in place to develop or disseminate training materials or guidance.
• Technology: There are no technological resources (e.g., online platforms, repositories) available to provide guidance or training.
• Content: Absence of any content related to FAIR implementation, resulting in no support or direction for team members.
</v>
      </c>
      <c r="J83" s="21"/>
      <c r="K83" s="21"/>
    </row>
    <row r="84" spans="1:11" ht="289.8">
      <c r="A84" t="s">
        <v>72</v>
      </c>
      <c r="B84" cm="1">
        <f t="array" aca="1" ref="B84" ca="1">_xlfn._xlws.FILTER(Questions[AS],Questions[ID]=A84)</f>
        <v>1</v>
      </c>
      <c r="C84" t="str" cm="1">
        <f t="array" ref="C84">_xlfn._xlws.FILTER(Questions[Theme],Questions[ID]=A84)</f>
        <v>Support</v>
      </c>
      <c r="D84" s="43" t="s">
        <v>141</v>
      </c>
      <c r="E84" s="44" t="str" cm="1">
        <f t="array" aca="1" ref="E84" ca="1">IF(Results268116[[#This Row],[Level]]=5,"Best answer chosen.","To reach level " &amp; Results268116[[#This Row],[Level]]+1 &amp; ": '" &amp; _xlfn._xlws.FILTER(Answers[Answer],(Answers[QID]=Results268116[[#This Row],[QID]])*(Answers[Score]=Results268116[[#This Row],[Level]]+1))&amp;"' " &amp;CHAR(10) &amp; CHAR(10)&amp; "Indicating that:" &amp; CHAR(10) &amp; _xlfn._xlws.FILTER(Questions[Anser +1 Explanation],Questions[ID]=Results268116[[#This Row],[QID]])&amp;IF(_xlfn._xlws.FILTER(Answers[Delta (current row to next row)],(Answers[QID]=Results268116[[#This Row],[QID]])*(Answers[Score]=Results268116[[#This Row],[Level]]))="","",CHAR(10)&amp;CHAR(10)&amp;"Conside setting targets as folows:" &amp; CHAR(10)&amp;_xlfn._xlws.FILTER(Answers[Delta (current row to next row)],(Answers[QID]=Results268116[[#This Row],[QID]])*(Answers[Score]=Results268116[[#This Row],[Level]]))))</f>
        <v>To reach level 2: 'Limited guidance materials and training programs exist, but are hard to access and not comprehensive.' 
Indicating that:
• People: Team members have minimal support, with only a few members potentially having outdated or hard-to-access resources.
• Process: Basic resources are available, but there is no structured process for their distribution or use.
• Technology: Limited use of technology, such as outdated documents stored in an inaccessible format, with no central repository.
• Content: Resources provided are not comprehensive, covering only basic aspects of data management without addressing the full scope of FAIR principles.
Conside setting targets as folows:
• People: Identify and provide team members with existing FAIR-related resources, to start building awareness.
• Process: Develop basic guidance materials and make them available, even if informally, to ensure some level of access for the team.
• Technology: Begin storing existing materials in a shared location, such as a simple file-sharing platform, to improve accessibility.
• Content: Create and distribute basic resources that cover the fundamentals of FAIR principles, ensuring at least some support is available, even if incomplete.</v>
      </c>
      <c r="J84" s="21"/>
      <c r="K84" s="21"/>
    </row>
    <row r="85" spans="1:11" ht="46.8">
      <c r="A85" t="s">
        <v>62</v>
      </c>
      <c r="B85" cm="1">
        <f t="array" aca="1" ref="B85" ca="1">_xlfn._xlws.FILTER(Questions[AS],Questions[ID]=A85)</f>
        <v>1</v>
      </c>
      <c r="C85" t="str" cm="1">
        <f t="array" ref="C85">_xlfn._xlws.FILTER(Questions[Theme],Questions[ID]=A85)</f>
        <v>Technical</v>
      </c>
      <c r="D85" s="40" t="s">
        <v>30</v>
      </c>
      <c r="E85" s="45" t="str" cm="1">
        <f t="array" ref="E85">_xlfn._xlws.FILTER(Questions[Question],Questions[ID]=Results268116[[#This Row],[QID]]) &amp; " ("&amp; Results268116[[#This Row],[Theme]]&amp;")"</f>
        <v>To what extent has the implementation, use of, and support for data services and tools for; data hosting, data catalogue, reference data management, data modelling,  retention and archiving (beyond investment completion) been budgeted for and planned into the investment? (Technical)</v>
      </c>
      <c r="J85" s="21"/>
      <c r="K85" s="21"/>
    </row>
    <row r="86" spans="1:11" ht="110.4">
      <c r="A86" t="s">
        <v>62</v>
      </c>
      <c r="B86" cm="1">
        <f t="array" aca="1" ref="B86" ca="1">_xlfn._xlws.FILTER(Questions[AS],Questions[ID]=A86)</f>
        <v>1</v>
      </c>
      <c r="C86" t="str" cm="1">
        <f t="array" ref="C86">_xlfn._xlws.FILTER(Questions[Theme],Questions[ID]=A86)</f>
        <v>Technical</v>
      </c>
      <c r="D86" s="41"/>
      <c r="E86" s="42" t="str" cm="1">
        <f t="array" ref="E86">IF(_xlfn._xlws.FILTER(Questions[Question detail],Questions[ID]=Results268116[[#This Row],[QID]])="","", "Meaning:" &amp;CHAR(10)&amp;_xlfn._xlws.FILTER(Questions[Question detail],Questions[ID]=Results268116[[#This Row],[QID]]))</f>
        <v>Meaning:
Have the required tools and services, needed for FAIR data delivery, been budgeted for and have planned implementations?
• Access controlled data hosting for project datasets
• Data catalogue for publishing datasets records
• Reference data management to source and manage controlled vocabularies
• Data modelling service and capabilities for reusing and developing common schema
• Data retention and archiving</v>
      </c>
      <c r="J86" s="21"/>
      <c r="K86" s="21"/>
    </row>
    <row r="87" spans="1:11" ht="110.4">
      <c r="A87" t="s">
        <v>62</v>
      </c>
      <c r="B87" cm="1">
        <f t="array" aca="1" ref="B87" ca="1">_xlfn._xlws.FILTER(Questions[AS],Questions[ID]=A87)</f>
        <v>1</v>
      </c>
      <c r="C87" t="str" cm="1">
        <f t="array" ref="C87">_xlfn._xlws.FILTER(Questions[Theme],Questions[ID]=A87)</f>
        <v>Technical</v>
      </c>
      <c r="D87" s="41" t="s">
        <v>140</v>
      </c>
      <c r="E87" s="42" t="str" cm="1">
        <f t="array" aca="1" ref="E87" ca="1">IF(_xlfn._xlws.FILTER(Questions[Answer (If not applicable or unknown choose first answer)],Questions[ID]=Results268116[[#This Row],[QID]])="","NO ANSWER GIVEN" &amp; CHAR(10) &amp; CHAR(10),"'"&amp; _xlfn._xlws.FILTER(Questions[Answer (If not applicable or unknown choose first answer)],Questions[ID]=Results268116[[#This Row],[QID]]) &amp; "'" &amp; IF(_xlfn._xlws.FILTER(Questions[Your comment],Questions[ID]=Results268116[[#This Row],[QID]])="","",CHAR(10) &amp; "Your comment: " &amp; _xlfn._xlws.FILTER(Questions[Your comment],Questions[ID]=Results268116[[#This Row],[QID]])) &amp; CHAR(10) &amp; CHAR(10)) &amp; "Level " &amp; Results268116[[#This Row],[Level]] &amp; " indicates the following conditions are met:" &amp; CHAR(10) &amp; _xlfn._xlws.FILTER(Answers[Description],(Answers[QID]=Results268116[[#This Row],[QID]])*(Answers[Score]=Results268116[[#This Row],[Level]]))</f>
        <v>'Click this cell'
Level 1 indicates the following conditions are met:
• People: N/A
• Process: N/A
• Technology: The investment proposal has no budget or plan specified for the implementation, use of, or support for data services and tools.
• Content: N/A</v>
      </c>
      <c r="J87" s="21"/>
      <c r="K87" s="21"/>
    </row>
    <row r="88" spans="1:11" ht="165.6">
      <c r="A88" t="s">
        <v>62</v>
      </c>
      <c r="B88" cm="1">
        <f t="array" aca="1" ref="B88" ca="1">_xlfn._xlws.FILTER(Questions[AS],Questions[ID]=A88)</f>
        <v>1</v>
      </c>
      <c r="C88" t="str" cm="1">
        <f t="array" ref="C88">_xlfn._xlws.FILTER(Questions[Theme],Questions[ID]=A88)</f>
        <v>Technical</v>
      </c>
      <c r="D88" s="43" t="s">
        <v>141</v>
      </c>
      <c r="E88" s="44" t="str" cm="1">
        <f t="array" aca="1" ref="E88" ca="1">IF(Results268116[[#This Row],[Level]]=5,"Best answer chosen.","To reach level " &amp; Results268116[[#This Row],[Level]]+1 &amp; ": '" &amp; _xlfn._xlws.FILTER(Answers[Answer],(Answers[QID]=Results268116[[#This Row],[QID]])*(Answers[Score]=Results268116[[#This Row],[Level]]+1))&amp;"' " &amp;CHAR(10) &amp; CHAR(10)&amp; "Indicating that:" &amp; CHAR(10) &amp; _xlfn._xlws.FILTER(Questions[Anser +1 Explanation],Questions[ID]=Results268116[[#This Row],[QID]])&amp;IF(_xlfn._xlws.FILTER(Answers[Delta (current row to next row)],(Answers[QID]=Results268116[[#This Row],[QID]])*(Answers[Score]=Results268116[[#This Row],[Level]]))="","",CHAR(10)&amp;CHAR(10)&amp;"Conside setting targets as folows:" &amp; CHAR(10)&amp;_xlfn._xlws.FILTER(Answers[Delta (current row to next row)],(Answers[QID]=Results268116[[#This Row],[QID]])*(Answers[Score]=Results268116[[#This Row],[Level]]))))</f>
        <v>To reach level 2: 'Budget has been allocated, no planned implementation.' 
Indicating that:
• People: N/A
• Process: N/A
• Technology: The investment proposal has a budget allowance for data services and tools, but no specific plan for their implementation, use, or support.
• Content: N/A
Conside setting targets as folows:
• Technology: Secure a budget for data service(s) and/or tool(s) in the investment proposal</v>
      </c>
      <c r="J88" s="21"/>
      <c r="K88" s="21"/>
    </row>
    <row r="89" spans="1:11">
      <c r="J89" s="21"/>
      <c r="K89" s="21"/>
    </row>
    <row r="90" spans="1:11">
      <c r="J90" s="21"/>
      <c r="K90" s="21"/>
    </row>
    <row r="91" spans="1:11">
      <c r="J91" s="21"/>
      <c r="K91" s="21"/>
    </row>
    <row r="92" spans="1:11">
      <c r="J92" s="21"/>
      <c r="K92" s="21"/>
    </row>
    <row r="93" spans="1:11">
      <c r="J93" s="21"/>
      <c r="K93" s="21"/>
    </row>
    <row r="94" spans="1:11">
      <c r="J94" s="21"/>
      <c r="K94" s="21"/>
    </row>
    <row r="95" spans="1:11">
      <c r="J95" s="21"/>
      <c r="K95" s="21"/>
    </row>
    <row r="96" spans="1:11">
      <c r="J96" s="21"/>
      <c r="K96" s="21"/>
    </row>
    <row r="97" spans="10:14">
      <c r="J97" s="21"/>
      <c r="K97" s="21"/>
    </row>
    <row r="98" spans="10:14">
      <c r="J98" s="21"/>
      <c r="K98" s="21"/>
    </row>
    <row r="99" spans="10:14">
      <c r="J99" s="21"/>
      <c r="K99" s="21"/>
    </row>
    <row r="100" spans="10:14">
      <c r="J100" s="21"/>
      <c r="K100" s="21"/>
    </row>
    <row r="101" spans="10:14">
      <c r="J101" s="21"/>
      <c r="K101" s="21"/>
    </row>
    <row r="102" spans="10:14">
      <c r="J102" s="21"/>
      <c r="K102" s="21"/>
    </row>
    <row r="103" spans="10:14">
      <c r="J103" s="21"/>
      <c r="K103" s="21"/>
    </row>
    <row r="104" spans="10:14">
      <c r="J104" s="21"/>
      <c r="K104" s="21"/>
    </row>
    <row r="105" spans="10:14">
      <c r="J105" s="21"/>
      <c r="K105" s="21"/>
    </row>
    <row r="106" spans="10:14">
      <c r="J106" s="21"/>
      <c r="K106" s="21"/>
      <c r="L106" s="21"/>
      <c r="M106" s="21"/>
      <c r="N106" s="21"/>
    </row>
    <row r="107" spans="10:14">
      <c r="J107" s="21"/>
      <c r="K107" s="21"/>
      <c r="L107" s="21"/>
      <c r="M107" s="21"/>
      <c r="N107" s="21"/>
    </row>
    <row r="108" spans="10:14">
      <c r="J108" s="21"/>
      <c r="K108" s="21"/>
      <c r="L108" s="21"/>
      <c r="M108" s="21"/>
      <c r="N108" s="21"/>
    </row>
    <row r="109" spans="10:14">
      <c r="J109" s="21"/>
      <c r="K109" s="21"/>
      <c r="L109" s="21"/>
      <c r="M109" s="21"/>
      <c r="N109" s="21"/>
    </row>
    <row r="110" spans="10:14">
      <c r="J110" s="21"/>
      <c r="K110" s="21"/>
      <c r="L110" s="21"/>
      <c r="M110" s="21"/>
      <c r="N110" s="21"/>
    </row>
    <row r="111" spans="10:14">
      <c r="J111" s="21"/>
      <c r="K111" s="21"/>
      <c r="L111" s="21"/>
      <c r="M111" s="21"/>
      <c r="N111" s="21"/>
    </row>
    <row r="112" spans="10:14">
      <c r="J112" s="21"/>
      <c r="K112" s="21"/>
      <c r="L112" s="21"/>
      <c r="M112" s="21"/>
      <c r="N112" s="21"/>
    </row>
    <row r="113" spans="8:14">
      <c r="J113" s="21"/>
      <c r="K113" s="21"/>
      <c r="L113" s="21"/>
      <c r="M113" s="21"/>
      <c r="N113" s="21"/>
    </row>
    <row r="114" spans="8:14">
      <c r="J114" s="21"/>
      <c r="K114" s="21"/>
      <c r="L114" s="21"/>
      <c r="M114" s="21"/>
      <c r="N114" s="21"/>
    </row>
    <row r="115" spans="8:14">
      <c r="H115" s="2"/>
      <c r="I115" s="20"/>
      <c r="J115" s="20"/>
      <c r="K115" s="20"/>
      <c r="L115" s="20"/>
      <c r="M115" s="20"/>
      <c r="N115" s="20"/>
    </row>
    <row r="116" spans="8:14">
      <c r="H116" s="2"/>
      <c r="I116" s="20"/>
      <c r="J116" s="20"/>
      <c r="K116" s="20"/>
      <c r="L116" s="20"/>
      <c r="M116" s="20"/>
      <c r="N116" s="20"/>
    </row>
    <row r="117" spans="8:14">
      <c r="H117" s="2"/>
      <c r="I117" s="20"/>
      <c r="J117" s="20"/>
      <c r="K117" s="20"/>
      <c r="L117" s="20"/>
      <c r="M117" s="20"/>
      <c r="N117" s="20"/>
    </row>
    <row r="118" spans="8:14">
      <c r="H118" s="2"/>
    </row>
    <row r="119" spans="8:14">
      <c r="H119" s="2"/>
    </row>
    <row r="120" spans="8:14">
      <c r="H120" s="2"/>
    </row>
    <row r="121" spans="8:14">
      <c r="H121" s="2"/>
    </row>
    <row r="122" spans="8:14">
      <c r="H122" s="2"/>
    </row>
    <row r="123" spans="8:14">
      <c r="H123" s="2"/>
    </row>
    <row r="124" spans="8:14">
      <c r="H124" s="2"/>
    </row>
    <row r="125" spans="8:14">
      <c r="H125" s="2"/>
    </row>
    <row r="126" spans="8:14">
      <c r="H126" s="2"/>
    </row>
    <row r="127" spans="8:14">
      <c r="H127" s="2"/>
    </row>
    <row r="128" spans="8:14">
      <c r="H128" s="2"/>
    </row>
    <row r="129" spans="8:8">
      <c r="H129" s="2"/>
    </row>
    <row r="130" spans="8:8">
      <c r="H130" s="2"/>
    </row>
    <row r="131" spans="8:8">
      <c r="H131" s="2"/>
    </row>
    <row r="132" spans="8:8">
      <c r="H132" s="2"/>
    </row>
    <row r="133" spans="8:8">
      <c r="H133" s="2"/>
    </row>
    <row r="161" spans="40:45">
      <c r="AN161" s="12"/>
      <c r="AO161" s="12"/>
      <c r="AP161" s="12"/>
      <c r="AQ161" s="12"/>
      <c r="AR161" s="12"/>
      <c r="AS161" s="12"/>
    </row>
    <row r="162" spans="40:45">
      <c r="AN162" s="12"/>
      <c r="AO162" s="12"/>
      <c r="AP162" s="12"/>
      <c r="AQ162" s="12"/>
      <c r="AR162" s="12"/>
      <c r="AS162" s="12"/>
    </row>
  </sheetData>
  <sheetProtection sort="0" autoFilter="0" pivotTables="0"/>
  <mergeCells count="1">
    <mergeCell ref="D43:E44"/>
  </mergeCells>
  <conditionalFormatting sqref="E51">
    <cfRule type="expression" dxfId="99" priority="50">
      <formula>$B51=5</formula>
    </cfRule>
    <cfRule type="expression" dxfId="98" priority="49">
      <formula>$B51=4</formula>
    </cfRule>
    <cfRule type="expression" dxfId="97" priority="48">
      <formula>$B51=3</formula>
    </cfRule>
    <cfRule type="expression" dxfId="96" priority="47">
      <formula>$B51=2</formula>
    </cfRule>
    <cfRule type="expression" dxfId="95" priority="46">
      <formula>$B51=1</formula>
    </cfRule>
  </conditionalFormatting>
  <conditionalFormatting sqref="E55">
    <cfRule type="expression" dxfId="94" priority="40">
      <formula>$B55=5</formula>
    </cfRule>
    <cfRule type="expression" dxfId="93" priority="39">
      <formula>$B55=4</formula>
    </cfRule>
    <cfRule type="expression" dxfId="92" priority="37">
      <formula>$B55=2</formula>
    </cfRule>
    <cfRule type="expression" dxfId="91" priority="36">
      <formula>$B55=1</formula>
    </cfRule>
    <cfRule type="expression" dxfId="90" priority="38">
      <formula>$B55=3</formula>
    </cfRule>
  </conditionalFormatting>
  <conditionalFormatting sqref="E59">
    <cfRule type="expression" dxfId="89" priority="32">
      <formula>$B59=2</formula>
    </cfRule>
    <cfRule type="expression" dxfId="88" priority="35">
      <formula>$B59=5</formula>
    </cfRule>
    <cfRule type="expression" dxfId="87" priority="34">
      <formula>$B59=4</formula>
    </cfRule>
    <cfRule type="expression" dxfId="86" priority="33">
      <formula>$B59=3</formula>
    </cfRule>
    <cfRule type="expression" dxfId="85" priority="31">
      <formula>$B59=1</formula>
    </cfRule>
  </conditionalFormatting>
  <conditionalFormatting sqref="E63">
    <cfRule type="expression" dxfId="84" priority="26">
      <formula>$B63=1</formula>
    </cfRule>
    <cfRule type="expression" dxfId="83" priority="27">
      <formula>$B63=2</formula>
    </cfRule>
    <cfRule type="expression" dxfId="82" priority="28">
      <formula>$B63=3</formula>
    </cfRule>
    <cfRule type="expression" dxfId="81" priority="29">
      <formula>$B63=4</formula>
    </cfRule>
    <cfRule type="expression" dxfId="80" priority="30">
      <formula>$B63=5</formula>
    </cfRule>
  </conditionalFormatting>
  <conditionalFormatting sqref="E67">
    <cfRule type="expression" dxfId="79" priority="25">
      <formula>$B67=5</formula>
    </cfRule>
    <cfRule type="expression" dxfId="78" priority="24">
      <formula>$B67=4</formula>
    </cfRule>
    <cfRule type="expression" dxfId="77" priority="23">
      <formula>$B67=3</formula>
    </cfRule>
    <cfRule type="expression" dxfId="76" priority="22">
      <formula>$B67=2</formula>
    </cfRule>
    <cfRule type="expression" dxfId="75" priority="21">
      <formula>$B67=1</formula>
    </cfRule>
  </conditionalFormatting>
  <conditionalFormatting sqref="E71">
    <cfRule type="expression" dxfId="74" priority="20">
      <formula>$B71=5</formula>
    </cfRule>
    <cfRule type="expression" dxfId="73" priority="19">
      <formula>$B71=4</formula>
    </cfRule>
    <cfRule type="expression" dxfId="72" priority="18">
      <formula>$B71=3</formula>
    </cfRule>
    <cfRule type="expression" dxfId="71" priority="17">
      <formula>$B71=2</formula>
    </cfRule>
    <cfRule type="expression" dxfId="70" priority="16">
      <formula>$B71=1</formula>
    </cfRule>
  </conditionalFormatting>
  <conditionalFormatting sqref="E75">
    <cfRule type="expression" dxfId="69" priority="41">
      <formula>$B75=1</formula>
    </cfRule>
    <cfRule type="expression" dxfId="68" priority="42">
      <formula>$B75=2</formula>
    </cfRule>
    <cfRule type="expression" dxfId="67" priority="43">
      <formula>$B75=3</formula>
    </cfRule>
    <cfRule type="expression" dxfId="66" priority="45">
      <formula>$B75=5</formula>
    </cfRule>
    <cfRule type="expression" dxfId="65" priority="44">
      <formula>$B75=4</formula>
    </cfRule>
  </conditionalFormatting>
  <conditionalFormatting sqref="E79">
    <cfRule type="expression" dxfId="64" priority="13">
      <formula>$B79=3</formula>
    </cfRule>
    <cfRule type="expression" dxfId="63" priority="11">
      <formula>$B79=1</formula>
    </cfRule>
    <cfRule type="expression" dxfId="62" priority="15">
      <formula>$B79=5</formula>
    </cfRule>
    <cfRule type="expression" dxfId="61" priority="14">
      <formula>$B79=4</formula>
    </cfRule>
    <cfRule type="expression" dxfId="60" priority="12">
      <formula>$B79=2</formula>
    </cfRule>
  </conditionalFormatting>
  <conditionalFormatting sqref="E83">
    <cfRule type="expression" dxfId="59" priority="6">
      <formula>$B83=1</formula>
    </cfRule>
    <cfRule type="expression" dxfId="58" priority="8">
      <formula>$B83=3</formula>
    </cfRule>
    <cfRule type="expression" dxfId="57" priority="9">
      <formula>$B83=4</formula>
    </cfRule>
    <cfRule type="expression" dxfId="56" priority="10">
      <formula>$B83=5</formula>
    </cfRule>
    <cfRule type="expression" dxfId="55" priority="7">
      <formula>$B83=2</formula>
    </cfRule>
  </conditionalFormatting>
  <conditionalFormatting sqref="E87">
    <cfRule type="expression" dxfId="54" priority="2">
      <formula>$B87=2</formula>
    </cfRule>
    <cfRule type="expression" dxfId="53" priority="3">
      <formula>$B87=3</formula>
    </cfRule>
    <cfRule type="expression" dxfId="52" priority="4">
      <formula>$B87=4</formula>
    </cfRule>
    <cfRule type="expression" dxfId="51" priority="5">
      <formula>$B87=5</formula>
    </cfRule>
    <cfRule type="expression" dxfId="50" priority="1">
      <formula>$B87=1</formula>
    </cfRule>
  </conditionalFormatting>
  <pageMargins left="0.7" right="0.7" top="0.75" bottom="0.75" header="0.3" footer="0.3"/>
  <pageSetup scale="70" orientation="portrait" horizontalDpi="300" verticalDpi="300" r:id="rId1"/>
  <headerFooter>
    <oddHeader>&amp;L&amp;"-,Bold"FAIR Potential Assessment&amp;C&amp;D&amp;RPage &amp;P</oddHeader>
  </headerFooter>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725BA-BC71-4312-BA40-C6CFE34BBD48}">
  <sheetPr codeName="Sheet4">
    <outlinePr summaryBelow="0" summaryRight="0"/>
  </sheetPr>
  <dimension ref="A1:Z950"/>
  <sheetViews>
    <sheetView workbookViewId="0"/>
  </sheetViews>
  <sheetFormatPr defaultColWidth="40.796875" defaultRowHeight="13.8"/>
  <cols>
    <col min="1" max="1" width="8.69921875" customWidth="1"/>
    <col min="2" max="2" width="30.19921875" customWidth="1"/>
    <col min="3" max="3" width="118.796875" customWidth="1"/>
    <col min="4" max="4" width="7.69921875" hidden="1" customWidth="1"/>
    <col min="5" max="5" width="6.69921875" hidden="1" customWidth="1"/>
    <col min="6" max="6" width="10.69921875" customWidth="1"/>
    <col min="7" max="7" width="126.296875" customWidth="1"/>
    <col min="8" max="8" width="55.19921875" customWidth="1"/>
    <col min="9" max="9" width="14.3984375" customWidth="1"/>
    <col min="10" max="10" width="80.796875" customWidth="1"/>
    <col min="11" max="11" width="5.19921875" customWidth="1"/>
    <col min="12" max="12" width="5.796875" customWidth="1"/>
    <col min="13" max="13" width="7.19921875" customWidth="1"/>
    <col min="14" max="16" width="80.796875" customWidth="1"/>
  </cols>
  <sheetData>
    <row r="1" spans="1:26" s="12" customFormat="1" ht="61.2">
      <c r="C1" s="203" t="str">
        <f>'Master Data'!B2 &amp; " v" &amp; 'Master Data'!B3 &amp; " - Results"</f>
        <v>FAIR Potential Assessment (MVP) v1.01 - Results</v>
      </c>
      <c r="D1" s="204"/>
      <c r="E1" s="204"/>
      <c r="F1" s="204"/>
      <c r="I1" s="13"/>
      <c r="J1" s="13"/>
      <c r="K1" s="13"/>
      <c r="L1" s="13"/>
      <c r="M1" s="13"/>
      <c r="N1" s="13"/>
      <c r="O1" s="13"/>
      <c r="P1" s="13"/>
      <c r="Q1" s="13"/>
      <c r="R1" s="13"/>
      <c r="S1" s="14"/>
      <c r="T1" s="14"/>
      <c r="U1" s="15"/>
      <c r="V1" s="15"/>
    </row>
    <row r="2" spans="1:26" ht="14.4">
      <c r="R2" s="3"/>
      <c r="S2" s="3"/>
      <c r="T2" s="3"/>
      <c r="U2" s="3"/>
      <c r="V2" s="3"/>
    </row>
    <row r="3" spans="1:26" ht="14.4">
      <c r="R3" s="3"/>
      <c r="S3" s="3"/>
      <c r="T3" s="3"/>
      <c r="U3" s="3"/>
      <c r="V3" s="3"/>
    </row>
    <row r="4" spans="1:26" ht="21">
      <c r="B4" s="7" t="s">
        <v>10</v>
      </c>
      <c r="C4" s="7" t="s">
        <v>11</v>
      </c>
      <c r="D4" s="7" t="s">
        <v>13</v>
      </c>
      <c r="E4" s="7" t="s">
        <v>14</v>
      </c>
      <c r="F4" s="7" t="s">
        <v>12</v>
      </c>
      <c r="H4" s="3"/>
      <c r="I4" s="3"/>
      <c r="J4" s="3"/>
      <c r="K4" s="3"/>
      <c r="L4" s="3"/>
      <c r="M4" s="3"/>
      <c r="N4" s="3"/>
      <c r="O4" s="3"/>
      <c r="P4" s="3"/>
      <c r="Q4" s="3"/>
      <c r="R4" s="3"/>
      <c r="S4" s="3"/>
      <c r="T4" s="3"/>
      <c r="U4" s="3"/>
      <c r="V4" s="3"/>
    </row>
    <row r="5" spans="1:26" ht="21">
      <c r="B5" s="8" t="s">
        <v>15</v>
      </c>
      <c r="C5" s="16" t="s">
        <v>32</v>
      </c>
      <c r="D5" s="9">
        <f>SUMIFS(Questions[MWS],Questions[Theme],Results[[#This Row],[Theme]],Questions[Use],"Yes")</f>
        <v>6</v>
      </c>
      <c r="E5" s="9">
        <f ca="1">SUMIF(Questions[Theme],Results[[#This Row],[Theme]],Questions[WS])</f>
        <v>0</v>
      </c>
      <c r="F5" s="10">
        <f ca="1">('Results old'!$E5*100/'Results old'!$D5)/100</f>
        <v>0</v>
      </c>
      <c r="H5" s="3"/>
      <c r="I5" s="3"/>
      <c r="J5" s="3"/>
      <c r="K5" s="3"/>
      <c r="L5" s="3"/>
      <c r="M5" s="3"/>
      <c r="N5" s="3"/>
      <c r="O5" s="3"/>
      <c r="P5" s="3"/>
      <c r="Q5" s="3"/>
      <c r="R5" s="3"/>
      <c r="S5" s="3"/>
      <c r="T5" s="3"/>
      <c r="U5" s="3"/>
      <c r="V5" s="3"/>
    </row>
    <row r="6" spans="1:26" ht="21">
      <c r="B6" s="8" t="s">
        <v>16</v>
      </c>
      <c r="C6" s="16" t="s">
        <v>33</v>
      </c>
      <c r="D6" s="9">
        <f>SUMIFS(Questions[MWS],Questions[Theme],Results[[#This Row],[Theme]],Questions[Use],"Yes")</f>
        <v>6</v>
      </c>
      <c r="E6" s="9">
        <f ca="1">SUMIF(Questions[Theme],Results[[#This Row],[Theme]],Questions[WS])</f>
        <v>0</v>
      </c>
      <c r="F6" s="10">
        <f ca="1">('Results old'!$E6*100/'Results old'!$D6)/100</f>
        <v>0</v>
      </c>
      <c r="H6" s="3"/>
      <c r="I6" s="3"/>
      <c r="J6" s="3"/>
      <c r="K6" s="3"/>
      <c r="L6" s="3"/>
      <c r="M6" s="3"/>
      <c r="N6" s="3"/>
      <c r="O6" s="3"/>
      <c r="P6" s="3"/>
      <c r="Q6" s="3"/>
      <c r="R6" s="3"/>
      <c r="S6" s="3"/>
      <c r="T6" s="3"/>
      <c r="U6" s="3"/>
      <c r="V6" s="3"/>
    </row>
    <row r="7" spans="1:26" ht="21">
      <c r="A7" s="3"/>
      <c r="B7" s="8" t="s">
        <v>4</v>
      </c>
      <c r="C7" s="17" t="s">
        <v>46</v>
      </c>
      <c r="D7" s="9">
        <f>SUMIFS(Questions[MWS],Questions[Theme],Results[[#This Row],[Theme]],Questions[Use],"Yes")</f>
        <v>2</v>
      </c>
      <c r="E7" s="9">
        <f ca="1">SUMIF(Questions[Theme],Results[[#This Row],[Theme]],Questions[WS])</f>
        <v>0</v>
      </c>
      <c r="F7" s="10">
        <f ca="1">('Results old'!$E7*100/'Results old'!$D7)/100</f>
        <v>0</v>
      </c>
      <c r="H7" s="3"/>
      <c r="I7" s="4"/>
      <c r="J7" s="3"/>
      <c r="K7" s="3"/>
      <c r="L7" s="3"/>
      <c r="M7" s="3"/>
      <c r="N7" s="3"/>
      <c r="O7" s="3"/>
      <c r="P7" s="3"/>
      <c r="Q7" s="3"/>
      <c r="R7" s="3"/>
      <c r="S7" s="3"/>
      <c r="T7" s="3"/>
      <c r="U7" s="3"/>
      <c r="V7" s="3"/>
      <c r="W7" s="3"/>
      <c r="X7" s="3"/>
      <c r="Y7" s="3"/>
      <c r="Z7" s="3"/>
    </row>
    <row r="8" spans="1:26" ht="21">
      <c r="A8" s="3"/>
      <c r="B8" s="8" t="s">
        <v>17</v>
      </c>
      <c r="C8" s="16" t="s">
        <v>34</v>
      </c>
      <c r="D8" s="9">
        <f>SUMIFS(Questions[MWS],Questions[Theme],Results[[#This Row],[Theme]],Questions[Use],"Yes")</f>
        <v>2</v>
      </c>
      <c r="E8" s="9">
        <f ca="1">SUMIF(Questions[Theme],Results[[#This Row],[Theme]],Questions[WS])</f>
        <v>0</v>
      </c>
      <c r="F8" s="10">
        <f ca="1">('Results old'!$E8*100/'Results old'!$D8)/100</f>
        <v>0</v>
      </c>
      <c r="H8" s="3"/>
      <c r="I8" s="3"/>
      <c r="J8" s="3"/>
      <c r="K8" s="3"/>
      <c r="L8" s="3"/>
      <c r="M8" s="3"/>
      <c r="N8" s="3"/>
      <c r="O8" s="3"/>
      <c r="P8" s="3"/>
      <c r="Q8" s="3"/>
      <c r="R8" s="3"/>
      <c r="S8" s="3"/>
      <c r="T8" s="3"/>
      <c r="U8" s="3"/>
      <c r="V8" s="3"/>
      <c r="W8" s="3"/>
      <c r="X8" s="3"/>
      <c r="Y8" s="3"/>
      <c r="Z8" s="3"/>
    </row>
    <row r="9" spans="1:26" ht="21">
      <c r="A9" s="3"/>
      <c r="B9" s="8" t="s">
        <v>18</v>
      </c>
      <c r="C9" s="16" t="s">
        <v>35</v>
      </c>
      <c r="D9" s="9">
        <f>SUMIFS(Questions[MWS],Questions[Theme],Results[[#This Row],[Theme]],Questions[Use],"Yes")</f>
        <v>4</v>
      </c>
      <c r="E9" s="9">
        <f ca="1">SUMIF(Questions[Theme],Results[[#This Row],[Theme]],Questions[WS])</f>
        <v>0</v>
      </c>
      <c r="F9" s="10">
        <f ca="1">('Results old'!$E9*100/'Results old'!$D9)/100</f>
        <v>0</v>
      </c>
      <c r="H9" s="3"/>
      <c r="I9" s="3"/>
      <c r="J9" s="3"/>
      <c r="K9" s="3"/>
      <c r="L9" s="3"/>
      <c r="M9" s="3"/>
      <c r="N9" s="3"/>
      <c r="O9" s="3"/>
      <c r="P9" s="3"/>
      <c r="Q9" s="3"/>
      <c r="R9" s="3"/>
      <c r="S9" s="3"/>
      <c r="T9" s="3"/>
      <c r="U9" s="3"/>
      <c r="V9" s="3"/>
      <c r="W9" s="3"/>
      <c r="X9" s="3"/>
      <c r="Y9" s="3"/>
      <c r="Z9" s="3"/>
    </row>
    <row r="10" spans="1:26" ht="14.4">
      <c r="A10" s="3"/>
      <c r="B10" s="3"/>
      <c r="C10" s="3"/>
      <c r="D10" s="3"/>
      <c r="E10" s="3"/>
      <c r="F10" s="3"/>
      <c r="G10" s="3"/>
      <c r="H10" s="3"/>
      <c r="I10" s="3"/>
      <c r="J10" s="3"/>
      <c r="K10" s="3"/>
      <c r="L10" s="3"/>
      <c r="M10" s="3"/>
      <c r="N10" s="3"/>
      <c r="O10" s="3"/>
      <c r="P10" s="3"/>
      <c r="Q10" s="3"/>
      <c r="R10" s="3"/>
      <c r="S10" s="3"/>
      <c r="T10" s="3"/>
      <c r="U10" s="3"/>
      <c r="V10" s="3"/>
      <c r="W10" s="3"/>
      <c r="X10" s="3"/>
      <c r="Y10" s="3"/>
      <c r="Z10" s="3"/>
    </row>
    <row r="11" spans="1:26" ht="14.4">
      <c r="A11" s="3"/>
      <c r="B11" s="3"/>
      <c r="C11" s="3"/>
      <c r="D11" s="3"/>
      <c r="E11" s="3"/>
      <c r="F11" s="3"/>
      <c r="G11" s="3"/>
      <c r="H11" s="3"/>
      <c r="I11" s="3"/>
      <c r="J11" s="3"/>
      <c r="K11" s="3"/>
      <c r="L11" s="3"/>
      <c r="M11" s="3"/>
      <c r="N11" s="3"/>
      <c r="O11" s="3"/>
      <c r="P11" s="3"/>
      <c r="Q11" s="3"/>
      <c r="R11" s="3"/>
      <c r="S11" s="3"/>
      <c r="T11" s="3"/>
      <c r="U11" s="3"/>
      <c r="V11" s="3"/>
      <c r="W11" s="3"/>
      <c r="X11" s="3"/>
      <c r="Y11" s="3"/>
      <c r="Z11" s="3"/>
    </row>
    <row r="12" spans="1:26" ht="14.4">
      <c r="A12" s="3"/>
      <c r="B12" s="11"/>
      <c r="C12" s="11"/>
      <c r="D12" s="3"/>
      <c r="E12" s="3"/>
      <c r="F12" s="3"/>
      <c r="G12" s="3"/>
      <c r="H12" s="3"/>
      <c r="I12" s="3"/>
      <c r="J12" s="3"/>
      <c r="K12" s="3"/>
      <c r="L12" s="3"/>
      <c r="M12" s="3"/>
      <c r="N12" s="3"/>
      <c r="O12" s="3"/>
      <c r="P12" s="3"/>
      <c r="Q12" s="3"/>
      <c r="R12" s="3"/>
      <c r="S12" s="3"/>
      <c r="T12" s="3"/>
      <c r="U12" s="3"/>
      <c r="V12" s="3"/>
      <c r="W12" s="3"/>
      <c r="X12" s="3"/>
      <c r="Y12" s="3"/>
      <c r="Z12" s="3"/>
    </row>
    <row r="13" spans="1:26" ht="14.4">
      <c r="A13" s="3"/>
      <c r="B13" s="11"/>
      <c r="C13" s="11"/>
      <c r="D13" s="3"/>
      <c r="E13" s="3"/>
      <c r="F13" s="3"/>
      <c r="G13" s="3"/>
      <c r="H13" s="3"/>
      <c r="I13" s="3"/>
      <c r="J13" s="3"/>
      <c r="K13" s="3"/>
      <c r="L13" s="3"/>
      <c r="M13" s="3"/>
      <c r="N13" s="3"/>
      <c r="O13" s="3"/>
      <c r="P13" s="3"/>
      <c r="Q13" s="3"/>
      <c r="R13" s="3"/>
      <c r="S13" s="3"/>
      <c r="T13" s="3"/>
      <c r="U13" s="3"/>
      <c r="V13" s="3"/>
      <c r="W13" s="3"/>
      <c r="X13" s="3"/>
      <c r="Y13" s="3"/>
      <c r="Z13" s="3"/>
    </row>
    <row r="14" spans="1:26" ht="14.4">
      <c r="A14" s="3"/>
      <c r="B14" s="205"/>
      <c r="C14" s="206"/>
      <c r="D14" s="206"/>
      <c r="E14" s="206"/>
      <c r="F14" s="206"/>
      <c r="G14" s="3"/>
      <c r="H14" s="3"/>
      <c r="I14" s="3"/>
      <c r="J14" s="3"/>
      <c r="K14" s="3"/>
      <c r="L14" s="3"/>
      <c r="M14" s="3"/>
      <c r="N14" s="3"/>
      <c r="O14" s="3"/>
      <c r="P14" s="3"/>
      <c r="Q14" s="3"/>
      <c r="R14" s="3"/>
      <c r="S14" s="3"/>
      <c r="T14" s="3"/>
      <c r="U14" s="3"/>
      <c r="V14" s="3"/>
      <c r="W14" s="3"/>
      <c r="X14" s="3"/>
      <c r="Y14" s="3"/>
      <c r="Z14" s="3"/>
    </row>
    <row r="15" spans="1:26" ht="14.4">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6" ht="14.4">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4.4">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4.4">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4.4">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4.4">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4.4">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4.4">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4.4">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4.4">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4.4">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4.4">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4.4">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4.4">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4.4">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4.4">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4.4">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4.4">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4.4">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4.4">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4.4">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4.4">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4.4">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4.4">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4.4">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4.4">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4.4">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4.4">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4.4">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4.4">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4.4">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4.4">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4.4">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4.4">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4.4">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4.4">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4.4">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4.4">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4.4">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4.4">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4.4">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4.4">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4.4">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4.4">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4.4">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4.4">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4.4">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4.4">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4.4">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4.4">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4.4">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4.4">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4.4">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4.4">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4.4">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4.4">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4.4">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4.4">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4.4">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4.4">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4.4">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4.4">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4.4">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4.4">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4.4">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4.4">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4.4">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4.4">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4.4">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4.4">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4.4">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4.4">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4.4">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4.4">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4.4">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4.4">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4.4">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4.4">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4.4">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4.4">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4.4">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4.4">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4.4">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4.4">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4.4">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4.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4">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4">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4">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4">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4">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4">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4">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4">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4">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4">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4">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4">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4">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4">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4">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4">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4">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4">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4">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4">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4">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4">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4">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4">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4">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4">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4">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4">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4">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4">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4">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4">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4">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4">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4">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4">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4">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4">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4">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4">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4">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4">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4">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4">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4">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4">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4">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4">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4">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4">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4">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4">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4">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4">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4">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4">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4">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4">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4">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4">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4">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4">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4">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4">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4">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4">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4">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4">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4">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4">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4">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4">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4">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4">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4">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4">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4">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4">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4">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4">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4">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4">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4">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4">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4">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4">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4">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4">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4">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4">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4">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4">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4">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4">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4">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4">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4">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4">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4">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4">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4">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4">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4">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4">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4">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4">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4">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4">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4">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4">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4">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4">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4">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4">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4">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4">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4">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4">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4">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4">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4">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4">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4">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4">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4">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4">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4">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4">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4">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4">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4">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4">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4">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4">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4">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4">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4">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4">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4">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4">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4">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4">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4">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4">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4">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4">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4">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4">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4">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4">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4">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4">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4">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4">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4">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4">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4">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4">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4">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4">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4">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4">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4">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4">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4">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4">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4">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4">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4">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4">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4">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4">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4">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4">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4">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4">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4">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4">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4">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4">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4">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4">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4">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4">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4">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4">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4">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4">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4">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4">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4">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4">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4">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4">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4">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4">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4">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4">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4">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4">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4">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4">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4">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4">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4">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4">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4">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4">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4">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4">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4">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4">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4">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4">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4">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4">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4">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4">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4">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4">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4">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4">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4">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4">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4">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4">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4">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4">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4">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4">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4">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4">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4">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4">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4">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4">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4">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4">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4">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4">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4">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4">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4">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4">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4">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4">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4">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4">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4">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4">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4">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4">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4">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4">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4">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4">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4">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4">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4">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4">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4">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4">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4">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4">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4">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4">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4">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4">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4">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4">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4">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4">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4">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4">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4">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4">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4">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4">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4">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4">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4">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4">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4">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4">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4">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4">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4">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4">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4">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4">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4">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4">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4">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4">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4">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4">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4">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4">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4">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4">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4">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4">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4">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4">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4">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4">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4">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4">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4">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4">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4">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4">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4">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4">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4">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4">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4">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4">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4">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4">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4">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4">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4">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4">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4">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4">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4">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4">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4">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4">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4">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4">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4">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4">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4">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4">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4">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4">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4">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4">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4">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4">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4">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4">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4">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4">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4">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4">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4">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4">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4">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4">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4">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4">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4">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4">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4">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4">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4">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4">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4">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4">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4">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4">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4">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4">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4">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4">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4">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4">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4">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4">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4">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4">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4">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4">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4">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4">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4">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4">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4">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4">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4">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4">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4">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4">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4">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4">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4">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4">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4">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4">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4">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4">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4">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4">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4">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4">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4">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4">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4">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4">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4">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4">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4">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4">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4">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4">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4">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4">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4">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4">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4">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4">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4">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4">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4">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4">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4">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4">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4">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4">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4">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4">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4">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4">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4">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4">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4">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4">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4">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4">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4">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4">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4">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4">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4">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4">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4">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4">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4">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4">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4">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4">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4">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4">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4">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4">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4">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4">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4">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4">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4">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4">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4">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4">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4">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4">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4">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4">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4">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4">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4">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4">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4">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4">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4">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4">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4">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4">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4">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4">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4">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4">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4">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4">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4">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4">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4">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4">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4">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4">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4">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4">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4">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4">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4">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4">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4">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4">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4">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4">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4">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4">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4">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4">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4">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4">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4">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4">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4">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4">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4">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4">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4">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4">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4">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4">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4">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4">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4">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4">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4">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4">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4">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4">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4">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4">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4">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4">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4">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4">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4">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4">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4">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4">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4">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4">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4">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4">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4">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4">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4">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4">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4">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4">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4">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4">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4">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4">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4">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4">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4">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4">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4">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4">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4">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4">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4">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4">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4">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4">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4">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4">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4">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4">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4">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4">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4">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4">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4">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4">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4">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4">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4">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4">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4">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4">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4">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4">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4">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4">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4">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4">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4">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4">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4">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4">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4">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4">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4">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4">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4">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4">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4">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4">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4">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4">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4">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4">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4">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4">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4">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4">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4">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4">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4">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4">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4">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4">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4">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4">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4">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4">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4">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4">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4">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4">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4">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4">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4">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4">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4">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4">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4">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4">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4">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4">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4">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4">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4">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4">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4">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4">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4">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4">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4">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4">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4">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4">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4">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4">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4">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4">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4">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4">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4">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4">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4">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4">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4">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4">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4">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4">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4">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4">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4">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4">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4">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4">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4">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4">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4">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4">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4">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4">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4">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4">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4">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4">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4">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4">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4">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4">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4">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4">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4">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4">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4">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4">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4">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4">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4">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4">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4">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4">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4">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4">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4">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4">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4">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4">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4">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4">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4">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4">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4">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4">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4">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4">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4">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4">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4">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4">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4">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4">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4">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4">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4">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4">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4">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4">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4">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4">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4">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4">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4">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4">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4">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4">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4">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4">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4">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4">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4">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4">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4">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4">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4">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4">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4">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4">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4">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4">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4">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4">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4">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4">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4">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4">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4">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4">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4">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4">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4">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4">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4">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4">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4">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4">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4">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4">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4">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4">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4">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4">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4">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4">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4">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4">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4">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4">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4">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4">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4">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4">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4">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4">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4">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4">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4">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4">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4">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4">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4">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4">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4">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4">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4">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4">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4">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4">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4">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4">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4">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4">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4">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4">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4">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4">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4">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4">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4">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4">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4">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4">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4">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4">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4">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4">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4">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4">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4">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4">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4">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4">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4">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4">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4">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4">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4">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4">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4">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4">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4">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4">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4">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4">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4">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4">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4">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4">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4">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4">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4">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4">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4">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4">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4">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4">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4">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4">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4">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4">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4">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4">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4">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4">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4">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4">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4">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4">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4">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4">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4">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4">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4">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4">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4">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4">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4">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4">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4">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4">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4">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4">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4">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4">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4">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sheetData>
  <mergeCells count="2">
    <mergeCell ref="C1:F1"/>
    <mergeCell ref="B14:F14"/>
  </mergeCells>
  <phoneticPr fontId="9" type="noConversion"/>
  <pageMargins left="0.7" right="0.7" top="0.75" bottom="0.75" header="0" footer="0"/>
  <pageSetup paperSize="9" orientation="portrait" r:id="rId1"/>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C80E6-0D75-48AC-9F27-3AD140DFC18A}">
  <dimension ref="A1:B8"/>
  <sheetViews>
    <sheetView workbookViewId="0">
      <selection activeCell="F13" sqref="F13"/>
    </sheetView>
  </sheetViews>
  <sheetFormatPr defaultColWidth="8.796875" defaultRowHeight="13.8"/>
  <cols>
    <col min="1" max="1" width="10.3984375" customWidth="1"/>
    <col min="2" max="2" width="25.19921875" customWidth="1"/>
  </cols>
  <sheetData>
    <row r="1" spans="1:2" ht="14.4">
      <c r="A1" s="1" t="s">
        <v>60</v>
      </c>
      <c r="B1" s="1" t="s">
        <v>61</v>
      </c>
    </row>
    <row r="2" spans="1:2" ht="14.4">
      <c r="A2" s="1" t="s">
        <v>58</v>
      </c>
      <c r="B2" t="s">
        <v>226</v>
      </c>
    </row>
    <row r="3" spans="1:2">
      <c r="A3" t="s">
        <v>59</v>
      </c>
      <c r="B3">
        <v>1.01</v>
      </c>
    </row>
    <row r="4" spans="1:2">
      <c r="A4" t="s">
        <v>116</v>
      </c>
      <c r="B4" s="27" t="s">
        <v>111</v>
      </c>
    </row>
    <row r="5" spans="1:2">
      <c r="A5" t="s">
        <v>117</v>
      </c>
      <c r="B5" s="27" t="s">
        <v>112</v>
      </c>
    </row>
    <row r="6" spans="1:2">
      <c r="A6" t="s">
        <v>118</v>
      </c>
      <c r="B6" s="27" t="s">
        <v>113</v>
      </c>
    </row>
    <row r="7" spans="1:2">
      <c r="A7" t="s">
        <v>119</v>
      </c>
      <c r="B7" s="27" t="s">
        <v>114</v>
      </c>
    </row>
    <row r="8" spans="1:2">
      <c r="A8" t="s">
        <v>120</v>
      </c>
      <c r="B8" s="27" t="s">
        <v>115</v>
      </c>
    </row>
  </sheetData>
  <phoneticPr fontId="9" type="noConversion"/>
  <pageMargins left="0.7" right="0.7" top="0.75" bottom="0.75" header="0.3" footer="0.3"/>
  <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8A889-B401-4B74-A1B3-B00425389D39}">
  <dimension ref="A1:AT174"/>
  <sheetViews>
    <sheetView topLeftCell="E1" workbookViewId="0"/>
  </sheetViews>
  <sheetFormatPr defaultColWidth="8.796875" defaultRowHeight="13.8" outlineLevelRow="2"/>
  <cols>
    <col min="1" max="1" width="0" hidden="1" customWidth="1"/>
    <col min="2" max="2" width="4.796875" hidden="1" customWidth="1"/>
    <col min="3" max="3" width="7" hidden="1" customWidth="1"/>
    <col min="4" max="4" width="9" hidden="1" customWidth="1"/>
    <col min="5" max="5" width="17.796875" style="20" customWidth="1"/>
    <col min="6" max="6" width="98.796875" style="21" customWidth="1"/>
    <col min="7" max="7" width="6.19921875" customWidth="1"/>
    <col min="8" max="8" width="1.796875" customWidth="1"/>
    <col min="9" max="9" width="18.3984375" customWidth="1"/>
    <col min="10" max="10" width="21.3984375" customWidth="1"/>
    <col min="11" max="12" width="4.3984375" customWidth="1"/>
    <col min="14" max="14" width="6.69921875" customWidth="1"/>
    <col min="15" max="15" width="3.3984375" customWidth="1"/>
    <col min="17" max="17" width="18.3984375" customWidth="1"/>
    <col min="18" max="18" width="8.3984375" customWidth="1"/>
    <col min="19" max="19" width="13" customWidth="1"/>
    <col min="20" max="20" width="112.69921875" customWidth="1"/>
    <col min="21" max="21" width="11.796875" customWidth="1"/>
    <col min="23" max="23" width="18.3984375" customWidth="1"/>
    <col min="24" max="24" width="8.3984375" customWidth="1"/>
    <col min="26" max="26" width="123.796875" customWidth="1"/>
    <col min="27" max="27" width="83.3984375" customWidth="1"/>
    <col min="28" max="28" width="111.3984375" customWidth="1"/>
    <col min="29" max="29" width="74.796875" customWidth="1"/>
    <col min="30" max="30" width="4.69921875" customWidth="1"/>
    <col min="33" max="33" width="20.69921875" customWidth="1"/>
    <col min="34" max="34" width="9.296875" customWidth="1"/>
    <col min="35" max="35" width="12.3984375" customWidth="1"/>
    <col min="36" max="36" width="5.69921875" customWidth="1"/>
  </cols>
  <sheetData>
    <row r="1" spans="5:44" ht="26.4">
      <c r="F1" s="69" t="str">
        <f>'Master Data'!B2 &amp; " v" &amp; 'Master Data'!B3 &amp; " - Results"</f>
        <v>FAIR Potential Assessment (MVP) v1.01 - Results</v>
      </c>
    </row>
    <row r="2" spans="5:44" ht="33.6">
      <c r="F2" s="31"/>
    </row>
    <row r="3" spans="5:44" ht="33.6">
      <c r="F3" s="31"/>
    </row>
    <row r="4" spans="5:44" ht="15.6">
      <c r="E4" s="82" t="s">
        <v>236</v>
      </c>
      <c r="F4" s="33">
        <f>'Respondent details'!D6</f>
        <v>0</v>
      </c>
    </row>
    <row r="5" spans="5:44" ht="15.6">
      <c r="E5" s="70" t="s">
        <v>135</v>
      </c>
      <c r="F5" s="33">
        <f>'Respondent details'!D7</f>
        <v>0</v>
      </c>
    </row>
    <row r="6" spans="5:44" ht="15.6">
      <c r="E6" s="70" t="s">
        <v>224</v>
      </c>
      <c r="F6" s="33">
        <f>'Respondent details'!D8</f>
        <v>0</v>
      </c>
    </row>
    <row r="7" spans="5:44" ht="18">
      <c r="AQ7" s="34" t="s">
        <v>15</v>
      </c>
      <c r="AR7" cm="1">
        <f t="array" aca="1" ref="AR7" ca="1">MIN(_xlfn._xlws.FILTER(Questions[AS],Questions[Theme]=AQ7,""))</f>
        <v>1</v>
      </c>
    </row>
    <row r="8" spans="5:44" ht="18">
      <c r="AQ8" s="35" t="s">
        <v>16</v>
      </c>
      <c r="AR8" cm="1">
        <f t="array" aca="1" ref="AR8" ca="1">MIN(_xlfn._xlws.FILTER(Questions[AS],Questions[Theme]=AQ8,""))</f>
        <v>1</v>
      </c>
    </row>
    <row r="9" spans="5:44" ht="18">
      <c r="F9" s="22"/>
      <c r="G9" s="22"/>
      <c r="H9" s="22"/>
      <c r="I9" s="22"/>
      <c r="J9" s="22"/>
      <c r="K9" s="22"/>
      <c r="AQ9" s="34" t="s">
        <v>4</v>
      </c>
      <c r="AR9" cm="1">
        <f t="array" aca="1" ref="AR9" ca="1">MIN(_xlfn._xlws.FILTER(Questions[AS],Questions[Theme]=AQ9,""))</f>
        <v>1</v>
      </c>
    </row>
    <row r="10" spans="5:44" ht="18">
      <c r="F10" s="22"/>
      <c r="G10" s="22"/>
      <c r="H10" s="22"/>
      <c r="I10" s="22"/>
      <c r="J10" s="22"/>
      <c r="K10" s="22"/>
      <c r="AQ10" s="35" t="s">
        <v>17</v>
      </c>
      <c r="AR10" cm="1">
        <f t="array" aca="1" ref="AR10" ca="1">MIN(_xlfn._xlws.FILTER(Questions[AS],Questions[Theme]=AQ10,""))</f>
        <v>1</v>
      </c>
    </row>
    <row r="11" spans="5:44" ht="18">
      <c r="F11" s="22"/>
      <c r="G11" s="22"/>
      <c r="H11" s="22"/>
      <c r="I11" s="22"/>
      <c r="J11" s="22"/>
      <c r="K11" s="22"/>
      <c r="AQ11" s="34" t="s">
        <v>18</v>
      </c>
      <c r="AR11" cm="1">
        <f t="array" aca="1" ref="AR11" ca="1">MIN(_xlfn._xlws.FILTER(Questions[AS],Questions[Theme]=AQ11,""))</f>
        <v>1</v>
      </c>
    </row>
    <row r="12" spans="5:44">
      <c r="F12" s="22"/>
      <c r="G12" s="22"/>
      <c r="H12" s="22"/>
      <c r="I12" s="22"/>
      <c r="J12" s="22"/>
      <c r="K12" s="22"/>
    </row>
    <row r="13" spans="5:44">
      <c r="F13" s="22"/>
      <c r="G13" s="22"/>
      <c r="H13" s="22"/>
      <c r="I13" s="22"/>
      <c r="J13" s="22"/>
      <c r="K13" s="22"/>
    </row>
    <row r="14" spans="5:44">
      <c r="F14" s="22"/>
      <c r="G14" s="22"/>
      <c r="H14" s="22"/>
      <c r="I14" s="22"/>
      <c r="J14" s="22"/>
      <c r="K14" s="22"/>
    </row>
    <row r="28" spans="7:8" ht="14.4">
      <c r="H28" s="18"/>
    </row>
    <row r="30" spans="7:8" ht="14.4">
      <c r="G30" s="28"/>
    </row>
    <row r="36" spans="5:33" s="12" customFormat="1" ht="18">
      <c r="F36" s="71" t="s">
        <v>225</v>
      </c>
      <c r="G36" s="37"/>
      <c r="K36"/>
      <c r="L36"/>
      <c r="M36"/>
      <c r="N36"/>
      <c r="O36"/>
      <c r="P36"/>
      <c r="Q36"/>
      <c r="R36"/>
      <c r="S36"/>
      <c r="T36"/>
      <c r="U36"/>
      <c r="V36"/>
      <c r="W36"/>
      <c r="X36"/>
      <c r="Y36"/>
      <c r="Z36"/>
      <c r="AA36"/>
      <c r="AB36"/>
      <c r="AC36"/>
      <c r="AD36"/>
      <c r="AE36"/>
      <c r="AF36"/>
      <c r="AG36"/>
    </row>
    <row r="37" spans="5:33" s="12" customFormat="1" ht="18">
      <c r="F37" s="36"/>
      <c r="G37" s="37"/>
      <c r="K37"/>
      <c r="L37"/>
      <c r="M37"/>
      <c r="N37"/>
      <c r="O37"/>
      <c r="P37"/>
      <c r="Q37"/>
      <c r="R37"/>
      <c r="S37"/>
      <c r="T37"/>
      <c r="U37"/>
      <c r="V37"/>
      <c r="W37"/>
      <c r="X37"/>
      <c r="Y37"/>
      <c r="Z37"/>
      <c r="AA37"/>
      <c r="AB37"/>
      <c r="AC37"/>
      <c r="AD37"/>
      <c r="AE37"/>
      <c r="AF37"/>
      <c r="AG37"/>
    </row>
    <row r="38" spans="5:33" s="12" customFormat="1">
      <c r="E38" s="74" t="s">
        <v>10</v>
      </c>
      <c r="F38" s="74" t="s">
        <v>11</v>
      </c>
      <c r="G38" s="75" t="s">
        <v>12</v>
      </c>
      <c r="K38"/>
      <c r="L38"/>
      <c r="M38"/>
      <c r="N38"/>
      <c r="O38"/>
      <c r="P38"/>
      <c r="Q38"/>
      <c r="R38"/>
      <c r="S38"/>
      <c r="T38"/>
      <c r="U38"/>
      <c r="V38"/>
      <c r="W38"/>
      <c r="X38"/>
      <c r="Y38"/>
      <c r="Z38"/>
      <c r="AA38"/>
      <c r="AB38"/>
      <c r="AC38"/>
      <c r="AD38"/>
      <c r="AE38"/>
      <c r="AF38"/>
      <c r="AG38"/>
    </row>
    <row r="39" spans="5:33" s="12" customFormat="1">
      <c r="E39" s="72" t="str">
        <f>'Results old'!B5</f>
        <v>Culture</v>
      </c>
      <c r="F39" s="72" t="str">
        <f>'Results old'!C5</f>
        <v>Promotes awareness, understanding, and valuing of FAIR data practices among staff.</v>
      </c>
      <c r="G39" s="73">
        <f ca="1">'Results old'!F5</f>
        <v>0</v>
      </c>
      <c r="K39"/>
      <c r="L39"/>
      <c r="M39"/>
      <c r="N39"/>
      <c r="O39"/>
      <c r="P39"/>
      <c r="Q39"/>
      <c r="R39"/>
      <c r="S39"/>
      <c r="T39"/>
      <c r="U39"/>
      <c r="V39"/>
      <c r="W39"/>
      <c r="X39"/>
      <c r="Y39"/>
      <c r="Z39"/>
      <c r="AA39"/>
      <c r="AB39"/>
      <c r="AC39"/>
      <c r="AD39"/>
      <c r="AE39"/>
      <c r="AF39"/>
      <c r="AG39"/>
    </row>
    <row r="40" spans="5:33" s="12" customFormat="1">
      <c r="E40" s="72" t="str">
        <f>'Results old'!B6</f>
        <v>Support</v>
      </c>
      <c r="F40" s="72" t="str">
        <f>'Results old'!C6</f>
        <v>Ensures staff have guidance, training, and resources to implement FAIR data practices.</v>
      </c>
      <c r="G40" s="73">
        <f ca="1">'Results old'!F6</f>
        <v>0</v>
      </c>
      <c r="K40"/>
      <c r="L40"/>
      <c r="M40"/>
      <c r="N40"/>
      <c r="O40"/>
      <c r="P40"/>
      <c r="Q40"/>
      <c r="R40"/>
      <c r="S40"/>
      <c r="T40"/>
      <c r="U40"/>
      <c r="V40"/>
      <c r="W40"/>
      <c r="X40"/>
      <c r="Y40"/>
      <c r="Z40"/>
      <c r="AA40"/>
      <c r="AB40"/>
      <c r="AC40"/>
      <c r="AD40"/>
      <c r="AE40"/>
      <c r="AF40"/>
      <c r="AG40"/>
    </row>
    <row r="41" spans="5:33" s="12" customFormat="1">
      <c r="E41" s="72" t="str">
        <f>'Results old'!B7</f>
        <v>Technical</v>
      </c>
      <c r="F41" s="72" t="str">
        <f>'Results old'!C7</f>
        <v>Requires robust infrastructure and tools for data findability, accessibility, interoperability and reusability.</v>
      </c>
      <c r="G41" s="73">
        <f ca="1">'Results old'!F7</f>
        <v>0</v>
      </c>
      <c r="K41"/>
      <c r="L41"/>
      <c r="M41"/>
      <c r="N41"/>
      <c r="O41"/>
      <c r="P41"/>
      <c r="Q41"/>
      <c r="R41"/>
      <c r="S41"/>
      <c r="T41"/>
      <c r="U41"/>
      <c r="V41"/>
      <c r="W41"/>
      <c r="X41"/>
      <c r="Y41"/>
      <c r="Z41"/>
      <c r="AA41"/>
      <c r="AB41"/>
      <c r="AC41"/>
      <c r="AD41"/>
      <c r="AE41"/>
      <c r="AF41"/>
      <c r="AG41"/>
    </row>
    <row r="42" spans="5:33" s="12" customFormat="1">
      <c r="E42" s="72" t="str">
        <f>'Results old'!B8</f>
        <v>Policy</v>
      </c>
      <c r="F42" s="72" t="str">
        <f>'Results old'!C8</f>
        <v>Establishes clear guidelines for data governance, privacy, and compliance.</v>
      </c>
      <c r="G42" s="73">
        <f ca="1">'Results old'!F8</f>
        <v>0</v>
      </c>
      <c r="K42"/>
      <c r="L42"/>
      <c r="M42"/>
      <c r="N42"/>
      <c r="O42"/>
      <c r="P42"/>
      <c r="Q42"/>
      <c r="R42"/>
      <c r="S42"/>
      <c r="T42"/>
      <c r="U42"/>
      <c r="V42"/>
      <c r="W42"/>
      <c r="X42"/>
      <c r="Y42"/>
      <c r="Z42"/>
      <c r="AA42"/>
      <c r="AB42"/>
      <c r="AC42"/>
      <c r="AD42"/>
      <c r="AE42"/>
      <c r="AF42"/>
      <c r="AG42"/>
    </row>
    <row r="43" spans="5:33" s="12" customFormat="1">
      <c r="E43" s="72" t="str">
        <f>'Results old'!B9</f>
        <v>Resourcing</v>
      </c>
      <c r="F43" s="72" t="str">
        <f>'Results old'!C9</f>
        <v>Provides necessary funding and personnel to sustain FAIR data practices.</v>
      </c>
      <c r="G43" s="73">
        <f ca="1">'Results old'!F9</f>
        <v>0</v>
      </c>
      <c r="K43"/>
      <c r="L43"/>
      <c r="M43"/>
      <c r="N43"/>
      <c r="O43"/>
      <c r="P43"/>
      <c r="Q43"/>
      <c r="R43"/>
      <c r="S43"/>
      <c r="T43"/>
      <c r="U43"/>
      <c r="V43"/>
      <c r="W43"/>
      <c r="X43"/>
      <c r="Y43"/>
      <c r="Z43"/>
      <c r="AA43"/>
      <c r="AB43"/>
      <c r="AC43"/>
      <c r="AD43"/>
      <c r="AE43"/>
      <c r="AF43"/>
      <c r="AG43"/>
    </row>
    <row r="44" spans="5:33" s="12" customFormat="1">
      <c r="E44" s="207" t="s">
        <v>138</v>
      </c>
      <c r="F44" s="207"/>
      <c r="G44"/>
      <c r="K44"/>
      <c r="L44"/>
      <c r="M44"/>
      <c r="N44"/>
      <c r="O44"/>
      <c r="P44"/>
      <c r="Q44"/>
      <c r="R44"/>
      <c r="S44"/>
      <c r="T44"/>
      <c r="U44"/>
      <c r="V44"/>
      <c r="W44"/>
      <c r="X44"/>
      <c r="Y44"/>
      <c r="Z44"/>
      <c r="AA44"/>
      <c r="AB44"/>
      <c r="AC44"/>
      <c r="AD44"/>
      <c r="AE44"/>
      <c r="AF44"/>
      <c r="AG44"/>
    </row>
    <row r="45" spans="5:33" s="12" customFormat="1" ht="18">
      <c r="E45" s="207"/>
      <c r="F45" s="207"/>
      <c r="G45" s="36"/>
      <c r="K45"/>
      <c r="L45"/>
      <c r="M45"/>
      <c r="N45"/>
      <c r="O45"/>
      <c r="P45"/>
      <c r="Q45"/>
      <c r="R45"/>
      <c r="S45"/>
      <c r="T45"/>
      <c r="U45"/>
      <c r="V45"/>
      <c r="W45"/>
      <c r="X45"/>
      <c r="Y45"/>
      <c r="Z45"/>
      <c r="AA45"/>
      <c r="AB45"/>
      <c r="AC45"/>
      <c r="AD45"/>
      <c r="AE45"/>
      <c r="AF45"/>
      <c r="AG45"/>
    </row>
    <row r="46" spans="5:33" s="12" customFormat="1" ht="18">
      <c r="E46" s="38"/>
      <c r="F46" s="38"/>
      <c r="G46" s="36"/>
      <c r="K46"/>
      <c r="L46"/>
      <c r="M46"/>
      <c r="N46"/>
      <c r="O46"/>
      <c r="P46"/>
      <c r="Q46"/>
      <c r="R46"/>
      <c r="S46"/>
      <c r="T46"/>
      <c r="U46"/>
      <c r="V46"/>
      <c r="W46"/>
      <c r="X46"/>
      <c r="Y46"/>
      <c r="Z46"/>
      <c r="AA46"/>
      <c r="AB46"/>
      <c r="AC46"/>
      <c r="AD46"/>
      <c r="AE46"/>
      <c r="AF46"/>
      <c r="AG46"/>
    </row>
    <row r="47" spans="5:33" s="12" customFormat="1">
      <c r="E47" s="39"/>
      <c r="F47" s="21"/>
      <c r="M47"/>
      <c r="N47"/>
      <c r="O47"/>
      <c r="P47"/>
      <c r="Q47"/>
      <c r="R47"/>
      <c r="S47"/>
      <c r="T47"/>
      <c r="U47"/>
      <c r="V47"/>
      <c r="W47"/>
      <c r="X47"/>
      <c r="Y47"/>
      <c r="Z47"/>
      <c r="AA47"/>
      <c r="AB47"/>
      <c r="AC47"/>
      <c r="AD47"/>
      <c r="AE47"/>
      <c r="AF47"/>
      <c r="AG47"/>
    </row>
    <row r="49" spans="1:33" hidden="1">
      <c r="B49" t="s">
        <v>25</v>
      </c>
      <c r="C49" t="s">
        <v>121</v>
      </c>
      <c r="D49" t="s">
        <v>10</v>
      </c>
      <c r="E49" s="20" t="s">
        <v>139</v>
      </c>
      <c r="F49" s="21" t="s">
        <v>122</v>
      </c>
    </row>
    <row r="50" spans="1:33" ht="15" outlineLevel="2">
      <c r="B50" t="s">
        <v>69</v>
      </c>
      <c r="C50" cm="1">
        <f t="array" aca="1" ref="C50" ca="1">_xlfn._xlws.FILTER(Questions[AS],Questions[ID]=B50)</f>
        <v>1</v>
      </c>
      <c r="D50" t="str" cm="1">
        <f t="array" ref="D50">_xlfn._xlws.FILTER(Questions[Theme],Questions[ID]=B50)</f>
        <v>Culture</v>
      </c>
      <c r="E50" s="80" t="s">
        <v>30</v>
      </c>
      <c r="F50" s="81" t="str" cm="1">
        <f t="array" ref="F50">_xlfn._xlws.FILTER(Questions[Question],Questions[ID]='Results Old2'!$B50) &amp; " ("&amp; 'Results Old2'!$D50&amp;")"</f>
        <v>How is the importance of FAIR data sharing communicated within the investment? (Culture)</v>
      </c>
    </row>
    <row r="51" spans="1:33" ht="190.2" customHeight="1" outlineLevel="2">
      <c r="B51" t="s">
        <v>69</v>
      </c>
      <c r="C51" cm="1">
        <f t="array" aca="1" ref="C51" ca="1">_xlfn._xlws.FILTER(Questions[AS],Questions[ID]=B51)</f>
        <v>1</v>
      </c>
      <c r="D51" t="str" cm="1">
        <f t="array" ref="D51">_xlfn._xlws.FILTER(Questions[Theme],Questions[ID]=B51)</f>
        <v>Culture</v>
      </c>
      <c r="E51" s="77"/>
      <c r="F51" s="76" t="str" cm="1">
        <f t="array" ref="F51">IF(_xlfn._xlws.FILTER(Questions[Question detail],Questions[ID]='Results Old2'!$B51)="","", "Meaning:" &amp;CHAR(10)&amp;_xlfn._xlws.FILTER(Questions[Question detail],Questions[ID]='Results Old2'!$B51))</f>
        <v/>
      </c>
    </row>
    <row r="52" spans="1:33" ht="160.19999999999999" customHeight="1" outlineLevel="2">
      <c r="B52" t="s">
        <v>69</v>
      </c>
      <c r="C52" cm="1">
        <f t="array" aca="1" ref="C52" ca="1">_xlfn._xlws.FILTER(Questions[AS],Questions[ID]=B52)</f>
        <v>1</v>
      </c>
      <c r="D52" t="str" cm="1">
        <f t="array" ref="D52">_xlfn._xlws.FILTER(Questions[Theme],Questions[ID]=B52)</f>
        <v>Culture</v>
      </c>
      <c r="E52" s="77" t="s">
        <v>140</v>
      </c>
      <c r="F52" s="76" t="str" cm="1">
        <f t="array" aca="1" ref="F52" ca="1">IF(_xlfn._xlws.FILTER(Questions[Answer (If not applicable or unknown choose first answer)],Questions[ID]='Results Old2'!$B52)="","NO ANSWER GIVEN" &amp; CHAR(10) &amp; CHAR(10),"'"&amp; _xlfn._xlws.FILTER(Questions[Answer (If not applicable or unknown choose first answer)],Questions[ID]='Results Old2'!$B52) &amp; "'" &amp; IF(_xlfn._xlws.FILTER(Questions[Your comment],Questions[ID]='Results Old2'!$B52)="","",CHAR(10) &amp; "Your comment: " &amp; _xlfn._xlws.FILTER(Questions[Your comment],Questions[ID]='Results Old2'!$B52)) &amp; CHAR(10) &amp; CHAR(10)) &amp; "Level " &amp; 'Results Old2'!$C52 &amp; " indicates the following conditions are met:" &amp; CHAR(10) &amp; _xlfn._xlws.FILTER(Answers[Description],(Answers[QID]='Results Old2'!$B52)*(Answers[Score]='Results Old2'!$C52))</f>
        <v>'Click this cell'
Level 1 indicates the following conditions are met:
• People: Team members are largely unaware of the benefits of data sharing.
• Process: Communication is ad hoc and unstructured.
• Technology: Minimal or no use of communication tools to promote data sharing.
• Content: No centralized message or strategy regarding the importance of data sharing.</v>
      </c>
    </row>
    <row r="53" spans="1:33" ht="349.95" customHeight="1" outlineLevel="2">
      <c r="B53" t="s">
        <v>69</v>
      </c>
      <c r="C53" cm="1">
        <f t="array" aca="1" ref="C53" ca="1">_xlfn._xlws.FILTER(Questions[AS],Questions[ID]=B53)</f>
        <v>1</v>
      </c>
      <c r="D53" t="str" cm="1">
        <f t="array" ref="D53">_xlfn._xlws.FILTER(Questions[Theme],Questions[ID]=B53)</f>
        <v>Culture</v>
      </c>
      <c r="E53" s="79" t="s">
        <v>141</v>
      </c>
      <c r="F53" s="78" t="str" cm="1">
        <f t="array" aca="1" ref="F53" ca="1">IF('Results Old2'!$C53=5,"Best answer chosen.","To reach level " &amp; 'Results Old2'!$C53+1 &amp; ": '" &amp; _xlfn._xlws.FILTER(Answers[Answer],(Answers[QID]='Results Old2'!$B53)*(Answers[Score]='Results Old2'!$C53+1))&amp;"' " &amp;CHAR(10) &amp; CHAR(10)&amp; "Your answer indicates that:" &amp; CHAR(10) &amp; _xlfn._xlws.FILTER(Questions[Anser +1 Explanation],Questions[ID]='Results Old2'!$B53)&amp;IF(_xlfn._xlws.FILTER(Answers[Delta (current row to next row)],(Answers[QID]='Results Old2'!$B53)*(Answers[Score]='Results Old2'!$C53))="","",CHAR(10)&amp;CHAR(10)&amp;"Consider setting targets as folows:" &amp; CHAR(10)&amp;_xlfn._xlws.FILTER(Answers[Delta (current row to next row)],(Answers[QID]='Results Old2'!$B53)*(Answers[Score]='Results Old2'!$C53))))</f>
        <v>To reach level 2: 'FAIR Data sharing requests are handled by a data management office' 
Your answer indicates that:
• People: Growing awareness of data sharing, but understanding remains inconsistent.
• Process: Sporadic communication efforts without a coherent strategy.
• Technology: Limited use of communication channels to highlight data sharing.
• Content: Mixed messages about the importance of data sharing, leading to confusion.
Consider setting targets as folows:
• People: Project members are beginning to have an understanding of data sharing. This may be limited to the benefits of data sharing only at this point
• Process: Some communication efforts around data sharing may happen in the form of email, newsletter or project bulletin boards. These efforts are likely limited to Data Managers at this point
• Technology: Rudimentary and siloed comms channels such as email or newsletter are used to highlight data sharing benefits
• Content: Content around data sharing is likely limited to one aspect such as information about the benefits</v>
      </c>
    </row>
    <row r="54" spans="1:33" ht="14.4" outlineLevel="1">
      <c r="A54" s="1" t="s">
        <v>143</v>
      </c>
      <c r="B54">
        <f>SUBTOTAL(9,B50:B53)</f>
        <v>0</v>
      </c>
      <c r="E54" s="41"/>
      <c r="F54" s="42"/>
    </row>
    <row r="55" spans="1:33" ht="61.2" outlineLevel="2">
      <c r="B55" t="s">
        <v>68</v>
      </c>
      <c r="C55" cm="1">
        <f t="array" aca="1" ref="C55" ca="1">_xlfn._xlws.FILTER(Questions[AS],Questions[ID]=B55)</f>
        <v>1</v>
      </c>
      <c r="D55" t="str" cm="1">
        <f t="array" ref="D55">_xlfn._xlws.FILTER(Questions[Theme],Questions[ID]=B55)</f>
        <v>Culture</v>
      </c>
      <c r="E55" s="80" t="s">
        <v>30</v>
      </c>
      <c r="F55" s="81" t="str" cm="1">
        <f t="array" ref="F55">_xlfn._xlws.FILTER(Questions[Question],Questions[ID]='Results Old2'!$B55) &amp; " ("&amp; 'Results Old2'!$D55&amp;")"</f>
        <v>How will the investment build trust and resolve differences in FAIR data standards and policies among its members? (Culture)</v>
      </c>
      <c r="O55" s="13"/>
      <c r="P55" s="13"/>
      <c r="Q55" s="14"/>
      <c r="R55" s="14"/>
      <c r="S55" s="15"/>
      <c r="T55" s="15"/>
      <c r="U55" s="12"/>
      <c r="V55" s="12"/>
      <c r="W55" s="12"/>
      <c r="X55" s="12"/>
      <c r="Y55" s="12"/>
      <c r="Z55" s="12"/>
      <c r="AA55" s="12"/>
      <c r="AB55" s="12"/>
      <c r="AC55" s="12"/>
      <c r="AD55" s="12"/>
      <c r="AE55" s="12"/>
      <c r="AF55" s="12"/>
      <c r="AG55" s="12"/>
    </row>
    <row r="56" spans="1:33" ht="190.2" customHeight="1" outlineLevel="2">
      <c r="B56" t="s">
        <v>68</v>
      </c>
      <c r="C56" cm="1">
        <f t="array" aca="1" ref="C56" ca="1">_xlfn._xlws.FILTER(Questions[AS],Questions[ID]=B56)</f>
        <v>1</v>
      </c>
      <c r="D56" t="str" cm="1">
        <f t="array" ref="D56">_xlfn._xlws.FILTER(Questions[Theme],Questions[ID]=B56)</f>
        <v>Culture</v>
      </c>
      <c r="E56" s="77"/>
      <c r="F56" s="76" t="str" cm="1">
        <f t="array" ref="F56">IF(_xlfn._xlws.FILTER(Questions[Question detail],Questions[ID]='Results Old2'!$B56)="","", "Meaning:" &amp;CHAR(10)&amp;_xlfn._xlws.FILTER(Questions[Question detail],Questions[ID]='Results Old2'!$B56))</f>
        <v>Meaning:
There are likely to be conflicting data standards used within any investment and between contributing members. Does investment centre data policy conflict with CGIAR Open and FAIR Data Assets Policy and if so how will this be resolved?</v>
      </c>
      <c r="O56" s="13"/>
      <c r="P56" s="13"/>
      <c r="Q56" s="14"/>
      <c r="Z56" s="12"/>
      <c r="AA56" s="12"/>
      <c r="AD56" s="12"/>
      <c r="AE56" s="12"/>
      <c r="AF56" s="12"/>
      <c r="AG56" s="12"/>
    </row>
    <row r="57" spans="1:33" ht="160.19999999999999" customHeight="1" outlineLevel="2">
      <c r="B57" t="s">
        <v>68</v>
      </c>
      <c r="C57" cm="1">
        <f t="array" aca="1" ref="C57" ca="1">_xlfn._xlws.FILTER(Questions[AS],Questions[ID]=B57)</f>
        <v>1</v>
      </c>
      <c r="D57" t="str" cm="1">
        <f t="array" ref="D57">_xlfn._xlws.FILTER(Questions[Theme],Questions[ID]=B57)</f>
        <v>Culture</v>
      </c>
      <c r="E57" s="77" t="s">
        <v>140</v>
      </c>
      <c r="F57" s="76" t="str" cm="1">
        <f t="array" aca="1" ref="F57" ca="1">IF(_xlfn._xlws.FILTER(Questions[Answer (If not applicable or unknown choose first answer)],Questions[ID]='Results Old2'!$B57)="","NO ANSWER GIVEN" &amp; CHAR(10) &amp; CHAR(10),"'"&amp; _xlfn._xlws.FILTER(Questions[Answer (If not applicable or unknown choose first answer)],Questions[ID]='Results Old2'!$B57) &amp; "'" &amp; IF(_xlfn._xlws.FILTER(Questions[Your comment],Questions[ID]='Results Old2'!$B57)="","",CHAR(10) &amp; "Your comment: " &amp; _xlfn._xlws.FILTER(Questions[Your comment],Questions[ID]='Results Old2'!$B57)) &amp; CHAR(10) &amp; CHAR(10)) &amp; "Level " &amp; 'Results Old2'!$C57 &amp; " indicates the following conditions are met:" &amp; CHAR(10) &amp; _xlfn._xlws.FILTER(Answers[Description],(Answers[QID]='Results Old2'!$B57)*(Answers[Score]='Results Old2'!$C57))</f>
        <v>'Click this cell'
Level 1 indicates the following conditions are met:
• People: Consortium members work independently without collaboration.  
• Process: No processes in place to address conflicts or build trust.  
• Technology: Lack of shared platforms or tools. 
• Content: Inconsistent data standards and documentation practices.</v>
      </c>
      <c r="K57" s="19"/>
      <c r="L57" s="19"/>
    </row>
    <row r="58" spans="1:33" ht="349.95" customHeight="1" outlineLevel="2">
      <c r="B58" t="s">
        <v>68</v>
      </c>
      <c r="C58" cm="1">
        <f t="array" aca="1" ref="C58" ca="1">_xlfn._xlws.FILTER(Questions[AS],Questions[ID]=B58)</f>
        <v>1</v>
      </c>
      <c r="D58" t="str" cm="1">
        <f t="array" ref="D58">_xlfn._xlws.FILTER(Questions[Theme],Questions[ID]=B58)</f>
        <v>Culture</v>
      </c>
      <c r="E58" s="79" t="s">
        <v>141</v>
      </c>
      <c r="F58" s="78" t="str" cm="1">
        <f t="array" aca="1" ref="F58" ca="1">IF('Results Old2'!$C58=5,"Best answer chosen.","To reach level " &amp; 'Results Old2'!$C58+1 &amp; ": '" &amp; _xlfn._xlws.FILTER(Answers[Answer],(Answers[QID]='Results Old2'!$B58)*(Answers[Score]='Results Old2'!$C58+1))&amp;"' " &amp;CHAR(10) &amp; CHAR(10)&amp; "Your answer indicates that:" &amp; CHAR(10) &amp; _xlfn._xlws.FILTER(Questions[Anser +1 Explanation],Questions[ID]='Results Old2'!$B58)&amp;IF(_xlfn._xlws.FILTER(Answers[Delta (current row to next row)],(Answers[QID]='Results Old2'!$B58)*(Answers[Score]='Results Old2'!$C58))="","",CHAR(10)&amp;CHAR(10)&amp;"Consider setting targets as folows:" &amp; CHAR(10)&amp;_xlfn._xlws.FILTER(Answers[Delta (current row to next row)],(Answers[QID]='Results Old2'!$B58)*(Answers[Score]='Results Old2'!$C58))))</f>
        <v>To reach level 2: 'Basic awareness of the need to build trust and address differences.' 
Your answer indicates that:
• People: Informal communication channels established.  
• Process: Initial efforts to identify and discuss differences.  
• Technology: Basic tools for collaboration introduced.  
• Content: Beginning to align data standards, but inconsistencies remain.
Consider setting targets as folows:
• People: Collaboration is in the early stages with informal communications like email or direct messaging being the primary method of contact
• Process: Issues, challenges and conflicts have been identified and initial efforts to discuss these to rectify them have been made
• Technology: Not Applicable
• Content: Some data standards and policies are beginning to align, however there are still some discrepencies between research centres</v>
      </c>
      <c r="K58" s="21"/>
      <c r="L58" s="21"/>
      <c r="Q58" s="7"/>
      <c r="R58" s="7"/>
    </row>
    <row r="59" spans="1:33" ht="21" outlineLevel="1">
      <c r="A59" s="1" t="s">
        <v>144</v>
      </c>
      <c r="B59">
        <f>SUBTOTAL(9,B55:B58)</f>
        <v>0</v>
      </c>
      <c r="E59" s="41"/>
      <c r="F59" s="42"/>
      <c r="K59" s="21"/>
      <c r="L59" s="21"/>
      <c r="Q59" s="7"/>
      <c r="R59" s="7"/>
    </row>
    <row r="60" spans="1:33" ht="30" outlineLevel="2">
      <c r="B60" t="s">
        <v>70</v>
      </c>
      <c r="C60" cm="1">
        <f t="array" aca="1" ref="C60" ca="1">_xlfn._xlws.FILTER(Questions[AS],Questions[ID]=B60)</f>
        <v>1</v>
      </c>
      <c r="D60" t="str" cm="1">
        <f t="array" ref="D60">_xlfn._xlws.FILTER(Questions[Theme],Questions[ID]=B60)</f>
        <v>Culture</v>
      </c>
      <c r="E60" s="80" t="s">
        <v>30</v>
      </c>
      <c r="F60" s="81" t="str" cm="1">
        <f t="array" ref="F60">_xlfn._xlws.FILTER(Questions[Question],Questions[ID]='Results Old2'!$B60) &amp; " ("&amp; 'Results Old2'!$D60&amp;")"</f>
        <v>Are there communities of practice or forums where your investment members can discuss data management practices and challenges? (Culture)</v>
      </c>
      <c r="K60" s="21"/>
      <c r="L60" s="21"/>
      <c r="Q60" s="9"/>
      <c r="R60" s="10"/>
    </row>
    <row r="61" spans="1:33" ht="190.2" customHeight="1" outlineLevel="2">
      <c r="B61" t="s">
        <v>70</v>
      </c>
      <c r="C61" cm="1">
        <f t="array" aca="1" ref="C61" ca="1">_xlfn._xlws.FILTER(Questions[AS],Questions[ID]=B61)</f>
        <v>1</v>
      </c>
      <c r="D61" t="str" cm="1">
        <f t="array" ref="D61">_xlfn._xlws.FILTER(Questions[Theme],Questions[ID]=B61)</f>
        <v>Culture</v>
      </c>
      <c r="E61" s="41"/>
      <c r="F61" s="42" t="str" cm="1">
        <f t="array" ref="F61">IF(_xlfn._xlws.FILTER(Questions[Question detail],Questions[ID]='Results Old2'!$B61)="","", "Meaning:" &amp;CHAR(10)&amp;_xlfn._xlws.FILTER(Questions[Question detail],Questions[ID]='Results Old2'!$B61))</f>
        <v/>
      </c>
      <c r="K61" s="21"/>
      <c r="L61" s="21"/>
      <c r="Q61" s="9"/>
      <c r="R61" s="10"/>
    </row>
    <row r="62" spans="1:33" ht="160.19999999999999" customHeight="1" outlineLevel="2">
      <c r="B62" t="s">
        <v>70</v>
      </c>
      <c r="C62" cm="1">
        <f t="array" aca="1" ref="C62" ca="1">_xlfn._xlws.FILTER(Questions[AS],Questions[ID]=B62)</f>
        <v>1</v>
      </c>
      <c r="D62" t="str" cm="1">
        <f t="array" ref="D62">_xlfn._xlws.FILTER(Questions[Theme],Questions[ID]=B62)</f>
        <v>Culture</v>
      </c>
      <c r="E62" s="77" t="s">
        <v>140</v>
      </c>
      <c r="F62" s="76" t="str" cm="1">
        <f t="array" aca="1" ref="F62" ca="1">IF(_xlfn._xlws.FILTER(Questions[Answer (If not applicable or unknown choose first answer)],Questions[ID]='Results Old2'!$B62)="","NO ANSWER GIVEN" &amp; CHAR(10) &amp; CHAR(10),"'"&amp; _xlfn._xlws.FILTER(Questions[Answer (If not applicable or unknown choose first answer)],Questions[ID]='Results Old2'!$B62) &amp; "'" &amp; IF(_xlfn._xlws.FILTER(Questions[Your comment],Questions[ID]='Results Old2'!$B62)="","",CHAR(10) &amp; "Your comment: " &amp; _xlfn._xlws.FILTER(Questions[Your comment],Questions[ID]='Results Old2'!$B62)) &amp; CHAR(10) &amp; CHAR(10)) &amp; "Level " &amp; 'Results Old2'!$C62 &amp; " indicates the following conditions are met:" &amp; CHAR(10) &amp; _xlfn._xlws.FILTER(Answers[Description],(Answers[QID]='Results Old2'!$B62)*(Answers[Score]='Results Old2'!$C62))</f>
        <v>'Click this cell'
Level 1 indicates the following conditions are met:
• People: Investment members rarely collaborate or discuss data sharing practices.
• Process: No structured support for data sharing discussions.
• Technology: Limited or no use of collaborative tools.
• Content: Minimal exchange of knowledge and best practices, leading to isolated efforts.</v>
      </c>
      <c r="K62" s="21"/>
      <c r="L62" s="21"/>
      <c r="Q62" s="9"/>
      <c r="R62" s="10"/>
    </row>
    <row r="63" spans="1:33" ht="349.95" customHeight="1" outlineLevel="2">
      <c r="B63" t="s">
        <v>70</v>
      </c>
      <c r="C63" cm="1">
        <f t="array" aca="1" ref="C63" ca="1">_xlfn._xlws.FILTER(Questions[AS],Questions[ID]=B63)</f>
        <v>1</v>
      </c>
      <c r="D63" t="str" cm="1">
        <f t="array" ref="D63">_xlfn._xlws.FILTER(Questions[Theme],Questions[ID]=B63)</f>
        <v>Culture</v>
      </c>
      <c r="E63" s="79" t="s">
        <v>141</v>
      </c>
      <c r="F63" s="78" t="str" cm="1">
        <f t="array" aca="1" ref="F63" ca="1">IF('Results Old2'!$C63=5,"Best answer chosen.","To reach level " &amp; 'Results Old2'!$C63+1 &amp; ": '" &amp; _xlfn._xlws.FILTER(Answers[Answer],(Answers[QID]='Results Old2'!$B63)*(Answers[Score]='Results Old2'!$C63+1))&amp;"' " &amp;CHAR(10) &amp; CHAR(10)&amp; "Your answer indicates that:" &amp; CHAR(10) &amp; _xlfn._xlws.FILTER(Questions[Anser +1 Explanation],Questions[ID]='Results Old2'!$B63)&amp;IF(_xlfn._xlws.FILTER(Answers[Delta (current row to next row)],(Answers[QID]='Results Old2'!$B63)*(Answers[Score]='Results Old2'!$C63))="","",CHAR(10)&amp;CHAR(10)&amp;"Consider setting targets as folows:" &amp; CHAR(10)&amp;_xlfn._xlws.FILTER(Answers[Delta (current row to next row)],(Answers[QID]='Results Old2'!$B63)*(Answers[Score]='Results Old2'!$C63))))</f>
        <v xml:space="preserve">To reach level 2: 'Occasional informal discussions on data sharing, lacking regularity and formal support.' 
Your answer indicates that:
• People: Limited and inconsistent opportunities for investment members to join discussions on data sharing.
• Process: Occasional, informal forums or groups exist but lack organization and formal support.
• Technology: Sporadic use of tools to facilitate discussions.
• Content: Growing awareness of the need for structured communities, but still lacking regularity.
Consider setting targets as folows:
• People: Identify and encourage members to start informal discussions on data sharing in meetings and ad hoc online sessions.
• Process: Establish informal forums or groups for discussions, and document key takeaways to build a foundation.
• Technology: Introduce and promote basic collaborative tools e.g. Slack, Confluence, ensuring members know how to access and use them effectively.
• Content: Encourage sharing of knowledge and success stories to raise awareness and demonstrate the value of collaboration.
</v>
      </c>
      <c r="K63" s="21"/>
      <c r="L63" s="21"/>
      <c r="Q63" s="9"/>
      <c r="R63" s="10"/>
    </row>
    <row r="64" spans="1:33" ht="21" outlineLevel="1">
      <c r="A64" s="1" t="s">
        <v>145</v>
      </c>
      <c r="B64">
        <f>SUBTOTAL(9,B60:B63)</f>
        <v>0</v>
      </c>
      <c r="E64" s="41"/>
      <c r="F64" s="42"/>
      <c r="K64" s="21"/>
      <c r="L64" s="21"/>
      <c r="Q64" s="9"/>
      <c r="R64" s="10"/>
    </row>
    <row r="65" spans="1:25" ht="30" outlineLevel="2">
      <c r="B65" t="s">
        <v>79</v>
      </c>
      <c r="C65" cm="1">
        <f t="array" aca="1" ref="C65" ca="1">_xlfn._xlws.FILTER(Questions[AS],Questions[ID]=B65)</f>
        <v>1</v>
      </c>
      <c r="D65" t="str" cm="1">
        <f t="array" ref="D65">_xlfn._xlws.FILTER(Questions[Theme],Questions[ID]=B65)</f>
        <v>Policy</v>
      </c>
      <c r="E65" s="80" t="s">
        <v>30</v>
      </c>
      <c r="F65" s="81" t="str" cm="1">
        <f t="array" ref="F65">_xlfn._xlws.FILTER(Questions[Question],Questions[ID]='Results Old2'!$B65) &amp; " ("&amp; 'Results Old2'!$D65&amp;")"</f>
        <v>How does investment plan to resolve conflicts between internal data policies and external regulatory, ethical, or privacy requirements? (Policy)</v>
      </c>
      <c r="K65" s="21"/>
      <c r="L65" s="21"/>
      <c r="O65" s="16"/>
      <c r="P65" s="9"/>
      <c r="Q65" s="9"/>
      <c r="R65" s="10"/>
    </row>
    <row r="66" spans="1:25" ht="190.2" customHeight="1" outlineLevel="2">
      <c r="B66" t="s">
        <v>79</v>
      </c>
      <c r="C66" cm="1">
        <f t="array" aca="1" ref="C66" ca="1">_xlfn._xlws.FILTER(Questions[AS],Questions[ID]=B66)</f>
        <v>1</v>
      </c>
      <c r="D66" t="str" cm="1">
        <f t="array" ref="D66">_xlfn._xlws.FILTER(Questions[Theme],Questions[ID]=B66)</f>
        <v>Policy</v>
      </c>
      <c r="E66" s="77"/>
      <c r="F66" s="76" t="str" cm="1">
        <f t="array" ref="F66">IF(_xlfn._xlws.FILTER(Questions[Question detail],Questions[ID]='Results Old2'!$B66)="","", "Meaning:" &amp;CHAR(10)&amp;_xlfn._xlws.FILTER(Questions[Question detail],Questions[ID]='Results Old2'!$B66))</f>
        <v/>
      </c>
      <c r="K66" s="21"/>
      <c r="L66" s="21"/>
    </row>
    <row r="67" spans="1:25" ht="160.19999999999999" customHeight="1" outlineLevel="2">
      <c r="B67" t="s">
        <v>79</v>
      </c>
      <c r="C67" cm="1">
        <f t="array" aca="1" ref="C67" ca="1">_xlfn._xlws.FILTER(Questions[AS],Questions[ID]=B67)</f>
        <v>1</v>
      </c>
      <c r="D67" t="str" cm="1">
        <f t="array" ref="D67">_xlfn._xlws.FILTER(Questions[Theme],Questions[ID]=B67)</f>
        <v>Policy</v>
      </c>
      <c r="E67" s="77" t="s">
        <v>140</v>
      </c>
      <c r="F67" s="76" t="str" cm="1">
        <f t="array" aca="1" ref="F67" ca="1">IF(_xlfn._xlws.FILTER(Questions[Answer (If not applicable or unknown choose first answer)],Questions[ID]='Results Old2'!$B67)="","NO ANSWER GIVEN" &amp; CHAR(10) &amp; CHAR(10),"'"&amp; _xlfn._xlws.FILTER(Questions[Answer (If not applicable or unknown choose first answer)],Questions[ID]='Results Old2'!$B67) &amp; "'" &amp; IF(_xlfn._xlws.FILTER(Questions[Your comment],Questions[ID]='Results Old2'!$B67)="","",CHAR(10) &amp; "Your comment: " &amp; _xlfn._xlws.FILTER(Questions[Your comment],Questions[ID]='Results Old2'!$B67)) &amp; CHAR(10) &amp; CHAR(10)) &amp; "Level " &amp; 'Results Old2'!$C67 &amp; " indicates the following conditions are met:" &amp; CHAR(10) &amp; _xlfn._xlws.FILTER(Answers[Description],(Answers[QID]='Results Old2'!$B67)*(Answers[Score]='Results Old2'!$C67))</f>
        <v>'Click this cell'
Level 1 indicates the following conditions are met:
• People: Team members are unaware of how to address policy conflicts. 
• Process: No procedures in place to handle conflicts. 
• Technology: No tools or systems to support conflict resolution. 
• Content: No documentation or guidelines on addressing policy conflicts.</v>
      </c>
      <c r="K67" s="21"/>
      <c r="L67" s="21"/>
    </row>
    <row r="68" spans="1:25" ht="349.95" customHeight="1" outlineLevel="2">
      <c r="B68" t="s">
        <v>79</v>
      </c>
      <c r="C68" cm="1">
        <f t="array" aca="1" ref="C68" ca="1">_xlfn._xlws.FILTER(Questions[AS],Questions[ID]=B68)</f>
        <v>1</v>
      </c>
      <c r="D68" t="str" cm="1">
        <f t="array" ref="D68">_xlfn._xlws.FILTER(Questions[Theme],Questions[ID]=B68)</f>
        <v>Policy</v>
      </c>
      <c r="E68" s="79" t="s">
        <v>141</v>
      </c>
      <c r="F68" s="78" t="str" cm="1">
        <f t="array" aca="1" ref="F68" ca="1">IF('Results Old2'!$C68=5,"Best answer chosen.","To reach level " &amp; 'Results Old2'!$C68+1 &amp; ": '" &amp; _xlfn._xlws.FILTER(Answers[Answer],(Answers[QID]='Results Old2'!$B68)*(Answers[Score]='Results Old2'!$C68+1))&amp;"' " &amp;CHAR(10) &amp; CHAR(10)&amp; "Your answer indicates that:" &amp; CHAR(10) &amp; _xlfn._xlws.FILTER(Questions[Anser +1 Explanation],Questions[ID]='Results Old2'!$B68)&amp;IF(_xlfn._xlws.FILTER(Answers[Delta (current row to next row)],(Answers[QID]='Results Old2'!$B68)*(Answers[Score]='Results Old2'!$C68))="","",CHAR(10)&amp;CHAR(10)&amp;"Consider setting targets as folows:" &amp; CHAR(10)&amp;_xlfn._xlws.FILTER(Answers[Delta (current row to next row)],(Answers[QID]='Results Old2'!$B68)*(Answers[Score]='Results Old2'!$C68))))</f>
        <v>To reach level 2: 'There is a role assigned to address policy conflicts.' 
Your answer indicates that:
• People: Awareness of procedures is limited and inconsistent among team members. 
• Process: Basic procedures are not uniformly followed. 
• Technology: Tools exist but are not effectively used. 
• Content: Documentation is basic and not comprehensive.
Consider setting targets as folows:
• People: Increase awareness of existing basic procedures for conflict resolution among team members through targeted communication and regular project updates.
• Process: Develop and implement basic procedures for handling policy conflicts and ensure they are introduced to the relevant teams.
• Technology: Introduce basic tools or systems for conflict resolution, and provide initial training on their use to improve effectiveness.
• Content: Start to create and distribute documentation and guidelines on addressing policy conflicts.</v>
      </c>
      <c r="K68" s="21"/>
      <c r="L68" s="21"/>
    </row>
    <row r="69" spans="1:25" ht="14.4" outlineLevel="1">
      <c r="A69" s="1" t="s">
        <v>146</v>
      </c>
      <c r="B69">
        <f>SUBTOTAL(9,B65:B68)</f>
        <v>0</v>
      </c>
      <c r="E69" s="41"/>
      <c r="F69" s="42"/>
      <c r="K69" s="21"/>
      <c r="L69" s="21"/>
    </row>
    <row r="70" spans="1:25" ht="15" outlineLevel="2">
      <c r="B70" t="s">
        <v>71</v>
      </c>
      <c r="C70" cm="1">
        <f t="array" aca="1" ref="C70" ca="1">_xlfn._xlws.FILTER(Questions[AS],Questions[ID]=B70)</f>
        <v>1</v>
      </c>
      <c r="D70" t="str" cm="1">
        <f t="array" ref="D70">_xlfn._xlws.FILTER(Questions[Theme],Questions[ID]=B70)</f>
        <v>Resourcing</v>
      </c>
      <c r="E70" s="80" t="s">
        <v>30</v>
      </c>
      <c r="F70" s="81" t="str" cm="1">
        <f t="array" ref="F70">_xlfn._xlws.FILTER(Questions[Question],Questions[ID]='Results Old2'!$B70) &amp; " ("&amp; 'Results Old2'!$D70&amp;")"</f>
        <v>Who is responsible for FAIR data management within the investment? (Resourcing)</v>
      </c>
      <c r="K70" s="21"/>
      <c r="L70" s="21"/>
    </row>
    <row r="71" spans="1:25" ht="190.2" customHeight="1" outlineLevel="2">
      <c r="B71" t="s">
        <v>71</v>
      </c>
      <c r="C71" cm="1">
        <f t="array" aca="1" ref="C71" ca="1">_xlfn._xlws.FILTER(Questions[AS],Questions[ID]=B71)</f>
        <v>1</v>
      </c>
      <c r="D71" t="str" cm="1">
        <f t="array" ref="D71">_xlfn._xlws.FILTER(Questions[Theme],Questions[ID]=B71)</f>
        <v>Resourcing</v>
      </c>
      <c r="E71" s="77"/>
      <c r="F71" s="76" t="str" cm="1">
        <f t="array" ref="F71">IF(_xlfn._xlws.FILTER(Questions[Question detail],Questions[ID]='Results Old2'!$B71)="","", "Meaning:" &amp;CHAR(10)&amp;_xlfn._xlws.FILTER(Questions[Question detail],Questions[ID]='Results Old2'!$B71))</f>
        <v>Meaning:
The FAIR data manger should ideally have:
• Data expertise - Be a data practitioner themselves
• Domain Knowledge - pertinent to the investment
• Authority - To make decisions pertaining to data management</v>
      </c>
      <c r="K71" s="21"/>
      <c r="L71" s="21"/>
    </row>
    <row r="72" spans="1:25" ht="160.19999999999999" customHeight="1" outlineLevel="2">
      <c r="B72" t="s">
        <v>71</v>
      </c>
      <c r="C72" cm="1">
        <f t="array" aca="1" ref="C72" ca="1">_xlfn._xlws.FILTER(Questions[AS],Questions[ID]=B72)</f>
        <v>1</v>
      </c>
      <c r="D72" t="str" cm="1">
        <f t="array" ref="D72">_xlfn._xlws.FILTER(Questions[Theme],Questions[ID]=B72)</f>
        <v>Resourcing</v>
      </c>
      <c r="E72" s="77" t="s">
        <v>140</v>
      </c>
      <c r="F72" s="76" t="str" cm="1">
        <f t="array" aca="1" ref="F72" ca="1">IF(_xlfn._xlws.FILTER(Questions[Answer (If not applicable or unknown choose first answer)],Questions[ID]='Results Old2'!$B72)="","NO ANSWER GIVEN" &amp; CHAR(10) &amp; CHAR(10),"'"&amp; _xlfn._xlws.FILTER(Questions[Answer (If not applicable or unknown choose first answer)],Questions[ID]='Results Old2'!$B72) &amp; "'" &amp; IF(_xlfn._xlws.FILTER(Questions[Your comment],Questions[ID]='Results Old2'!$B72)="","",CHAR(10) &amp; "Your comment: " &amp; _xlfn._xlws.FILTER(Questions[Your comment],Questions[ID]='Results Old2'!$B72)) &amp; CHAR(10) &amp; CHAR(10)) &amp; "Level " &amp; 'Results Old2'!$C72 &amp; " indicates the following conditions are met:" &amp; CHAR(10) &amp; _xlfn._xlws.FILTER(Answers[Description],(Answers[QID]='Results Old2'!$B72)*(Answers[Score]='Results Old2'!$C72))</f>
        <v>'Click this cell'
Level 1 indicates the following conditions are met:
• People: Data management tasks are performed informally by various staff members without clear designation.
• Process: No defined processes for data management; practices are inconsistent and reactive.
• Technology: Minimal use of technology to support data management; reliance on basic tools without coordination.
• Content: Limited documentation or guidelines for data management; practices are undocumented and unstructured.</v>
      </c>
      <c r="K72" s="21"/>
      <c r="L72" s="21"/>
    </row>
    <row r="73" spans="1:25" ht="349.95" customHeight="1" outlineLevel="2">
      <c r="B73" t="s">
        <v>71</v>
      </c>
      <c r="C73" cm="1">
        <f t="array" aca="1" ref="C73" ca="1">_xlfn._xlws.FILTER(Questions[AS],Questions[ID]=B73)</f>
        <v>1</v>
      </c>
      <c r="D73" t="str" cm="1">
        <f t="array" ref="D73">_xlfn._xlws.FILTER(Questions[Theme],Questions[ID]=B73)</f>
        <v>Resourcing</v>
      </c>
      <c r="E73" s="79" t="s">
        <v>141</v>
      </c>
      <c r="F73" s="78" t="str" cm="1">
        <f t="array" aca="1" ref="F73" ca="1">IF('Results Old2'!$C73=5,"Best answer chosen.","To reach level " &amp; 'Results Old2'!$C73+1 &amp; ": '" &amp; _xlfn._xlws.FILTER(Answers[Answer],(Answers[QID]='Results Old2'!$B73)*(Answers[Score]='Results Old2'!$C73+1))&amp;"' " &amp;CHAR(10) &amp; CHAR(10)&amp; "Your answer indicates that:" &amp; CHAR(10) &amp; _xlfn._xlws.FILTER(Questions[Anser +1 Explanation],Questions[ID]='Results Old2'!$B73)&amp;IF(_xlfn._xlws.FILTER(Answers[Delta (current row to next row)],(Answers[QID]='Results Old2'!$B73)*(Answers[Score]='Results Old2'!$C73))="","",CHAR(10)&amp;CHAR(10)&amp;"Consider setting targets as folows:" &amp; CHAR(10)&amp;_xlfn._xlws.FILTER(Answers[Delta (current row to next row)],(Answers[QID]='Results Old2'!$B73)*(Answers[Score]='Results Old2'!$C73))))</f>
        <v>To reach level 2: 'Individual teams  are responsible for their own data management processes' 
Your answer indicates that:
• People: Basic roles such as Data Stewards or Data Managers begin to emerge but lack formal definition. 
• Process: Initial processes are developed to manage data-related tasks, but they are not consistently applied.
• Technology: Introduction of some tools and technologies to assist in data management, but usage is sporadic.
• Content: Limited documentation of roles and their responsibilities; some guidelines are created but are not comprehensive.
Consider setting targets as folows:
• People: Specific data related roles have been assigned, likely to individuals who already have another role on the project
• Process: Develop and document and share with the investment team at least 25% of data related tasks
• Technology: Encourage use of a specific, critical tool (recommended by CGIAR) that will assist in data management
• Content: Document roles, and provide guidelines for the processes and technology sections. Share this with team members</v>
      </c>
      <c r="K73" s="21"/>
      <c r="L73" s="21"/>
    </row>
    <row r="74" spans="1:25" ht="14.4" outlineLevel="1">
      <c r="A74" s="1" t="s">
        <v>147</v>
      </c>
      <c r="B74">
        <f>SUBTOTAL(9,B70:B73)</f>
        <v>0</v>
      </c>
      <c r="E74" s="41"/>
      <c r="F74" s="42"/>
      <c r="K74" s="21"/>
      <c r="L74" s="21"/>
    </row>
    <row r="75" spans="1:25" ht="46.2" outlineLevel="2">
      <c r="B75" t="s">
        <v>66</v>
      </c>
      <c r="C75" cm="1">
        <f t="array" aca="1" ref="C75" ca="1">_xlfn._xlws.FILTER(Questions[AS],Questions[ID]=B75)</f>
        <v>1</v>
      </c>
      <c r="D75" t="str" cm="1">
        <f t="array" ref="D75">_xlfn._xlws.FILTER(Questions[Theme],Questions[ID]=B75)</f>
        <v>Resourcing</v>
      </c>
      <c r="E75" s="80" t="s">
        <v>30</v>
      </c>
      <c r="F75" s="81" t="str" cm="1">
        <f t="array" ref="F75">_xlfn._xlws.FILTER(Questions[Question],Questions[ID]='Results Old2'!$B75) &amp; " ("&amp; 'Results Old2'!$D75&amp;")"</f>
        <v>To what extent have the responsibilities for dataset metadata been assigned to a budgeted to a role (person) responsible for FAIR in the investment's project organisation? (Resourcing)</v>
      </c>
      <c r="K75" s="21"/>
      <c r="L75" s="21"/>
      <c r="U75" s="22"/>
      <c r="Y75" s="13"/>
    </row>
    <row r="76" spans="1:25" ht="190.2" customHeight="1" outlineLevel="2">
      <c r="B76" t="s">
        <v>66</v>
      </c>
      <c r="C76" cm="1">
        <f t="array" aca="1" ref="C76" ca="1">_xlfn._xlws.FILTER(Questions[AS],Questions[ID]=B76)</f>
        <v>1</v>
      </c>
      <c r="D76" t="str" cm="1">
        <f t="array" ref="D76">_xlfn._xlws.FILTER(Questions[Theme],Questions[ID]=B76)</f>
        <v>Resourcing</v>
      </c>
      <c r="E76" s="77"/>
      <c r="F76" s="76" t="str" cm="1">
        <f t="array" ref="F76">IF(_xlfn._xlws.FILTER(Questions[Question detail],Questions[ID]='Results Old2'!$B76)="","", "Meaning:" &amp;CHAR(10)&amp;_xlfn._xlws.FILTER(Questions[Question detail],Questions[ID]='Results Old2'!$B76))</f>
        <v>Meaning:
This role/person has  the following technical responsibilities:
•Defining and implementing the unique resource identifier strategy for all datasets
•Defining and agreeing the metadata for depositing a dataset in a data repository, to ensure discovery, in order to make the dataset findable, understandable and reusable to others.
•Ensuring that the metadata describing your dataset in the data repository is available in a format readable by machines as well as humans.
•Metadata describing access control, entitlement to use (including license information) has been included with every published dataset.
•Defining the retention and archiving (through metadata) of any dataset
•Ensuring that all metadata describing a dataset uses controlled vocabularies.
•Implementing a data quality policy for the datasets (including completeness, consistency and accuracy).</v>
      </c>
      <c r="K76" s="21"/>
      <c r="L76" s="21"/>
      <c r="Y76" s="29"/>
    </row>
    <row r="77" spans="1:25" ht="160.19999999999999" customHeight="1" outlineLevel="2">
      <c r="B77" t="s">
        <v>66</v>
      </c>
      <c r="C77" cm="1">
        <f t="array" aca="1" ref="C77" ca="1">_xlfn._xlws.FILTER(Questions[AS],Questions[ID]=B77)</f>
        <v>1</v>
      </c>
      <c r="D77" t="str" cm="1">
        <f t="array" ref="D77">_xlfn._xlws.FILTER(Questions[Theme],Questions[ID]=B77)</f>
        <v>Resourcing</v>
      </c>
      <c r="E77" s="77" t="s">
        <v>140</v>
      </c>
      <c r="F77" s="76" t="str" cm="1">
        <f t="array" aca="1" ref="F77" ca="1">IF(_xlfn._xlws.FILTER(Questions[Answer (If not applicable or unknown choose first answer)],Questions[ID]='Results Old2'!$B77)="","NO ANSWER GIVEN" &amp; CHAR(10) &amp; CHAR(10),"'"&amp; _xlfn._xlws.FILTER(Questions[Answer (If not applicable or unknown choose first answer)],Questions[ID]='Results Old2'!$B77) &amp; "'" &amp; IF(_xlfn._xlws.FILTER(Questions[Your comment],Questions[ID]='Results Old2'!$B77)="","",CHAR(10) &amp; "Your comment: " &amp; _xlfn._xlws.FILTER(Questions[Your comment],Questions[ID]='Results Old2'!$B77)) &amp; CHAR(10) &amp; CHAR(10)) &amp; "Level " &amp; 'Results Old2'!$C77 &amp; " indicates the following conditions are met:" &amp; CHAR(10) &amp; _xlfn._xlws.FILTER(Answers[Description],(Answers[QID]='Results Old2'!$B77)*(Answers[Score]='Results Old2'!$C77))</f>
        <v xml:space="preserve">'Click this cell'
Level 1 indicates the following conditions are met:
• People: The investment proposal has no budget allocated for recognised roles responsible for metadata management.
• Process: N/A
• Technology: N/A
• Content: N/A
</v>
      </c>
      <c r="K77" s="21"/>
      <c r="L77" s="21"/>
      <c r="Y77" s="29"/>
    </row>
    <row r="78" spans="1:25" ht="349.95" customHeight="1" outlineLevel="2">
      <c r="B78" t="s">
        <v>66</v>
      </c>
      <c r="C78" cm="1">
        <f t="array" aca="1" ref="C78" ca="1">_xlfn._xlws.FILTER(Questions[AS],Questions[ID]=B78)</f>
        <v>1</v>
      </c>
      <c r="D78" t="str" cm="1">
        <f t="array" ref="D78">_xlfn._xlws.FILTER(Questions[Theme],Questions[ID]=B78)</f>
        <v>Resourcing</v>
      </c>
      <c r="E78" s="79" t="s">
        <v>141</v>
      </c>
      <c r="F78" s="78" t="str" cm="1">
        <f t="array" aca="1" ref="F78" ca="1">IF('Results Old2'!$C78=5,"Best answer chosen.","To reach level " &amp; 'Results Old2'!$C78+1 &amp; ": '" &amp; _xlfn._xlws.FILTER(Answers[Answer],(Answers[QID]='Results Old2'!$B78)*(Answers[Score]='Results Old2'!$C78+1))&amp;"' " &amp;CHAR(10) &amp; CHAR(10)&amp; "Your answer indicates that:" &amp; CHAR(10) &amp; _xlfn._xlws.FILTER(Questions[Anser +1 Explanation],Questions[ID]='Results Old2'!$B78)&amp;IF(_xlfn._xlws.FILTER(Answers[Delta (current row to next row)],(Answers[QID]='Results Old2'!$B78)*(Answers[Score]='Results Old2'!$C78))="","",CHAR(10)&amp;CHAR(10)&amp;"Consider setting targets as folows:" &amp; CHAR(10)&amp;_xlfn._xlws.FILTER(Answers[Delta (current row to next row)],(Answers[QID]='Results Old2'!$B78)*(Answers[Score]='Results Old2'!$C78))))</f>
        <v>To reach level 2: 'Role allocation, but unspecified FAIR technical roles.' 
Your answer indicates that:
• People: The investment proposal includes a budget for metadata responsibilities but does not specify the roles responsible for them.
• Process: N/A
• Technology: N/A
• Content: N/A
Consider setting targets as folows:
• People: Create a budget in the investment proposal for generic coverage of metadata responsibilities</v>
      </c>
      <c r="K78" s="21"/>
      <c r="L78" s="21"/>
      <c r="Y78" s="29"/>
    </row>
    <row r="79" spans="1:25" ht="14.4" outlineLevel="1">
      <c r="A79" s="1" t="s">
        <v>148</v>
      </c>
      <c r="B79">
        <f>SUBTOTAL(9,B75:B78)</f>
        <v>0</v>
      </c>
      <c r="E79" s="41"/>
      <c r="F79" s="42"/>
      <c r="K79" s="21"/>
      <c r="L79" s="21"/>
      <c r="Y79" s="29"/>
    </row>
    <row r="80" spans="1:25" ht="30" outlineLevel="2">
      <c r="B80" t="s">
        <v>85</v>
      </c>
      <c r="C80" cm="1">
        <f t="array" aca="1" ref="C80" ca="1">_xlfn._xlws.FILTER(Questions[AS],Questions[ID]=B80)</f>
        <v>1</v>
      </c>
      <c r="D80" t="str" cm="1">
        <f t="array" ref="D80">_xlfn._xlws.FILTER(Questions[Theme],Questions[ID]=B80)</f>
        <v>Support</v>
      </c>
      <c r="E80" s="80" t="s">
        <v>30</v>
      </c>
      <c r="F80" s="81" t="str" cm="1">
        <f t="array" ref="F80">_xlfn._xlws.FILTER(Questions[Question],Questions[ID]='Results Old2'!$B80) &amp; " ("&amp; 'Results Old2'!$D80&amp;")"</f>
        <v>How will the investment drive FAIR data outcomes that mitigate for data sharing and data privacy regulations. (Support)</v>
      </c>
      <c r="K80" s="21"/>
      <c r="L80" s="21"/>
      <c r="Y80" s="29"/>
    </row>
    <row r="81" spans="1:25" ht="190.2" customHeight="1" outlineLevel="2">
      <c r="B81" t="s">
        <v>85</v>
      </c>
      <c r="C81" cm="1">
        <f t="array" aca="1" ref="C81" ca="1">_xlfn._xlws.FILTER(Questions[AS],Questions[ID]=B81)</f>
        <v>1</v>
      </c>
      <c r="D81" t="str" cm="1">
        <f t="array" ref="D81">_xlfn._xlws.FILTER(Questions[Theme],Questions[ID]=B81)</f>
        <v>Support</v>
      </c>
      <c r="E81" s="77"/>
      <c r="F81" s="76" t="str" cm="1">
        <f t="array" ref="F81">IF(_xlfn._xlws.FILTER(Questions[Question detail],Questions[ID]='Results Old2'!$B81)="","", "Meaning:" &amp;CHAR(10)&amp;_xlfn._xlws.FILTER(Questions[Question detail],Questions[ID]='Results Old2'!$B81))</f>
        <v xml:space="preserve">Meaning:
How will the investment deal with personally identifiable information (PII), so that data privacy is managed with regulatory compliance and FAIR data outcomes are achieved for the project?  Often there are technical work arounds to achieve protection of PII whilst still making data FAIR e.g. pseudonymisation. Care should be taken to ensure that anonymization techniques do not degrade the scientific value from that of the data being anonymised. </v>
      </c>
      <c r="K81" s="21"/>
      <c r="L81" s="21"/>
      <c r="Y81" s="28"/>
    </row>
    <row r="82" spans="1:25" ht="160.19999999999999" customHeight="1" outlineLevel="2">
      <c r="B82" t="s">
        <v>85</v>
      </c>
      <c r="C82" cm="1">
        <f t="array" aca="1" ref="C82" ca="1">_xlfn._xlws.FILTER(Questions[AS],Questions[ID]=B82)</f>
        <v>1</v>
      </c>
      <c r="D82" t="str" cm="1">
        <f t="array" ref="D82">_xlfn._xlws.FILTER(Questions[Theme],Questions[ID]=B82)</f>
        <v>Support</v>
      </c>
      <c r="E82" s="77" t="s">
        <v>140</v>
      </c>
      <c r="F82" s="76" t="str" cm="1">
        <f t="array" aca="1" ref="F82" ca="1">"'"&amp; _xlfn._xlws.FILTER(Questions[Answer (If not applicable or unknown choose first answer)],Questions[ID]='Results Old2'!$B82) &amp; "'" &amp; IF(_xlfn._xlws.FILTER(Questions[Your comment],Questions[ID]='Results Old2'!$B82)="","",CHAR(10)&amp;CHAR(10) &amp; "Your comment:" &amp; CHAR(10) &amp; _xlfn._xlws.FILTER(Questions[Your comment],Questions[ID]='Results Old2'!$B82)) &amp; CHAR(10) &amp; CHAR(10) &amp; "This answer achives level " &amp; 'Results Old2'!$C82 &amp; " indicating the following:" &amp; CHAR(10) &amp; _xlfn._xlws.FILTER(Questions[Explanation],Questions[ID]='Results Old2'!$B82)</f>
        <v xml:space="preserve">'Click this cell'
This answer achives level 1 indicating the following:
</v>
      </c>
      <c r="K82" s="21"/>
      <c r="L82" s="21"/>
      <c r="Y82" s="28"/>
    </row>
    <row r="83" spans="1:25" ht="349.95" customHeight="1" outlineLevel="2">
      <c r="B83" t="s">
        <v>85</v>
      </c>
      <c r="C83" cm="1">
        <f t="array" aca="1" ref="C83" ca="1">_xlfn._xlws.FILTER(Questions[AS],Questions[ID]=B83)</f>
        <v>1</v>
      </c>
      <c r="D83" t="str" cm="1">
        <f t="array" ref="D83">_xlfn._xlws.FILTER(Questions[Theme],Questions[ID]=B83)</f>
        <v>Support</v>
      </c>
      <c r="E83" s="79" t="s">
        <v>141</v>
      </c>
      <c r="F83" s="78" t="str" cm="1">
        <f t="array" aca="1" ref="F83" ca="1">IF('Results Old2'!$C83=5,"Best answer chosen.","To reach level " &amp; 'Results Old2'!$C83+1 &amp; ": '" &amp; _xlfn._xlws.FILTER(Answers[Answer],(Answers[QID]='Results Old2'!$B83)*(Answers[Score]='Results Old2'!$C83+1))&amp;"' " &amp;CHAR(10) &amp; CHAR(10)&amp; "Your answer indicates that:" &amp; CHAR(10) &amp; _xlfn._xlws.FILTER(Questions[Anser +1 Explanation],Questions[ID]='Results Old2'!$B83)&amp;IF(_xlfn._xlws.FILTER(Answers[Delta (current row to next row)],(Answers[QID]='Results Old2'!$B83)*(Answers[Score]='Results Old2'!$C83))="","",CHAR(10)&amp;CHAR(10)&amp;"Consider setting targets as folows:" &amp; CHAR(10)&amp;_xlfn._xlws.FILTER(Answers[Delta (current row to next row)],(Answers[QID]='Results Old2'!$B83)*(Answers[Score]='Results Old2'!$C83))))</f>
        <v>To reach level 2: 'Data that is collected that relates to individual persons will not be published as part of this investment' 
Your answer indicates that:
• People: Not applicable
• Process: No formal procedures for identifying or managing PII.- Data handling practices are generic and not tailored to privacy concerns.
• Technology: Not applicable
• Content: The PII for this project is known.
Consider setting targets as folows:
• People: Not Applicable
• Process: Data handling practices are in place, but are limited to generic processes and not to data ethics or privacy concerns
• Technology: Not applicable
• Content: PII within the project data is identified</v>
      </c>
      <c r="K83" s="21"/>
      <c r="L83" s="21"/>
    </row>
    <row r="84" spans="1:25" ht="14.4" outlineLevel="1">
      <c r="A84" s="1" t="s">
        <v>149</v>
      </c>
      <c r="B84">
        <f>SUBTOTAL(9,B80:B83)</f>
        <v>0</v>
      </c>
      <c r="E84" s="41"/>
      <c r="F84" s="42"/>
      <c r="K84" s="21"/>
      <c r="L84" s="21"/>
    </row>
    <row r="85" spans="1:25" ht="30" outlineLevel="2">
      <c r="B85" t="s">
        <v>73</v>
      </c>
      <c r="C85" cm="1">
        <f t="array" aca="1" ref="C85" ca="1">_xlfn._xlws.FILTER(Questions[AS],Questions[ID]=B85)</f>
        <v>1</v>
      </c>
      <c r="D85" t="str" cm="1">
        <f t="array" ref="D85">_xlfn._xlws.FILTER(Questions[Theme],Questions[ID]=B85)</f>
        <v>Support</v>
      </c>
      <c r="E85" s="80" t="s">
        <v>30</v>
      </c>
      <c r="F85" s="81" t="str" cm="1">
        <f t="array" ref="F85">_xlfn._xlws.FILTER(Questions[Question],Questions[ID]='Results Old2'!$B85) &amp; " ("&amp; 'Results Old2'!$D85&amp;")"</f>
        <v>How well-integrated is the FAIR data management guidance into the daily workflows of your project? (Support)</v>
      </c>
      <c r="K85" s="21"/>
      <c r="L85" s="21"/>
    </row>
    <row r="86" spans="1:25" ht="190.2" customHeight="1" outlineLevel="2">
      <c r="B86" t="s">
        <v>73</v>
      </c>
      <c r="C86" cm="1">
        <f t="array" aca="1" ref="C86" ca="1">_xlfn._xlws.FILTER(Questions[AS],Questions[ID]=B86)</f>
        <v>1</v>
      </c>
      <c r="D86" t="str" cm="1">
        <f t="array" ref="D86">_xlfn._xlws.FILTER(Questions[Theme],Questions[ID]=B86)</f>
        <v>Support</v>
      </c>
      <c r="E86" s="77"/>
      <c r="F86" s="76" t="str" cm="1">
        <f t="array" ref="F86">IF(_xlfn._xlws.FILTER(Questions[Question detail],Questions[ID]='Results Old2'!$B86)="","", "Meaning:" &amp;CHAR(10)&amp;_xlfn._xlws.FILTER(Questions[Question detail],Questions[ID]='Results Old2'!$B86))</f>
        <v/>
      </c>
      <c r="K86" s="21"/>
      <c r="L86" s="21"/>
    </row>
    <row r="87" spans="1:25" ht="160.19999999999999" customHeight="1" outlineLevel="2">
      <c r="B87" t="s">
        <v>73</v>
      </c>
      <c r="C87" cm="1">
        <f t="array" aca="1" ref="C87" ca="1">_xlfn._xlws.FILTER(Questions[AS],Questions[ID]=B87)</f>
        <v>1</v>
      </c>
      <c r="D87" t="str" cm="1">
        <f t="array" ref="D87">_xlfn._xlws.FILTER(Questions[Theme],Questions[ID]=B87)</f>
        <v>Support</v>
      </c>
      <c r="E87" s="77" t="s">
        <v>140</v>
      </c>
      <c r="F87" s="76" t="str" cm="1">
        <f t="array" aca="1" ref="F87" ca="1">IF(_xlfn._xlws.FILTER(Questions[Answer (If not applicable or unknown choose first answer)],Questions[ID]='Results Old2'!$B87)="","NO ANSWER GIVEN" &amp; CHAR(10) &amp; CHAR(10),"'"&amp; _xlfn._xlws.FILTER(Questions[Answer (If not applicable or unknown choose first answer)],Questions[ID]='Results Old2'!$B87) &amp; "'" &amp; IF(_xlfn._xlws.FILTER(Questions[Your comment],Questions[ID]='Results Old2'!$B87)="","",CHAR(10) &amp; "Your comment: " &amp; _xlfn._xlws.FILTER(Questions[Your comment],Questions[ID]='Results Old2'!$B87)) &amp; CHAR(10) &amp; CHAR(10)) &amp; "Level " &amp; 'Results Old2'!$C87 &amp; " indicates the following conditions are met:" &amp; CHAR(10) &amp; _xlfn._xlws.FILTER(Answers[Description],(Answers[QID]='Results Old2'!$B87)*(Answers[Score]='Results Old2'!$C87))</f>
        <v xml:space="preserve">'Click this cell'
Level 1 indicates the following conditions are met:
• People: Team members are not aware of or do not follow FAIR data management practices in their daily activities.
• Process: No processes or mechanisms are in place to integrate FAIR principles into daily workflows.
• Technology: There are no tools or systems in use to support the integration of FAIR data management practices.
• Content: Absence of any guidelines, reminders, or resources that promote FAIR data management in daily activities.
</v>
      </c>
      <c r="K87" s="21"/>
      <c r="L87" s="21"/>
    </row>
    <row r="88" spans="1:25" ht="349.95" customHeight="1" outlineLevel="2">
      <c r="B88" t="s">
        <v>73</v>
      </c>
      <c r="C88" cm="1">
        <f t="array" aca="1" ref="C88" ca="1">_xlfn._xlws.FILTER(Questions[AS],Questions[ID]=B88)</f>
        <v>1</v>
      </c>
      <c r="D88" t="str" cm="1">
        <f t="array" ref="D88">_xlfn._xlws.FILTER(Questions[Theme],Questions[ID]=B88)</f>
        <v>Support</v>
      </c>
      <c r="E88" s="79" t="s">
        <v>141</v>
      </c>
      <c r="F88" s="78" t="str" cm="1">
        <f t="array" aca="1" ref="F88" ca="1">IF('Results Old2'!$C88=5,"Best answer chosen.","To reach level " &amp; 'Results Old2'!$C88+1 &amp; ": '" &amp; _xlfn._xlws.FILTER(Answers[Answer],(Answers[QID]='Results Old2'!$B88)*(Answers[Score]='Results Old2'!$C88+1))&amp;"' " &amp;CHAR(10) &amp; CHAR(10)&amp; "Your answer indicates that:" &amp; CHAR(10) &amp; _xlfn._xlws.FILTER(Questions[Anser +1 Explanation],Questions[ID]='Results Old2'!$B88)&amp;IF(_xlfn._xlws.FILTER(Answers[Delta (current row to next row)],(Answers[QID]='Results Old2'!$B88)*(Answers[Score]='Results Old2'!$C88))="","",CHAR(10)&amp;CHAR(10)&amp;"Consider setting targets as folows:" &amp; CHAR(10)&amp;_xlfn._xlws.FILTER(Answers[Delta (current row to next row)],(Answers[QID]='Results Old2'!$B88)*(Answers[Score]='Results Old2'!$C88))))</f>
        <v>To reach level 2: 'Guidance exists but is rarely integrated into daily workflows.' 
Your answer indicates that:
• People: Team members occasionally receive reminders about FAIR data management, but these are infrequent and not part of regular routines.
• Process: Minimal consideration for integrating FAIR principles, leading to sporadic and inconsistent application of best practices.
• Technology: Limited tools are available, and those that exist are rarely used or referred to by team members.
• Content: Basic guidance materials are available but not regularly consulted or embedded in everyday tasks.
Consider setting targets as folows:
• People: Project members ocassionally receive reminders about FAIR data management via email or similar
• Process: Small consideration has been given to FAIR practices being integrated. For example data may be being collected in a FAIR way, but that's where the practice stops
• Technology: Some tools are available, but they are likely not recommended by CGIAR
• Content: Basic guidance and reminders of FAIR data practices are available</v>
      </c>
      <c r="K88" s="21"/>
      <c r="L88" s="21"/>
    </row>
    <row r="89" spans="1:25" ht="14.4" outlineLevel="1">
      <c r="A89" s="1" t="s">
        <v>150</v>
      </c>
      <c r="B89">
        <f>SUBTOTAL(9,B85:B88)</f>
        <v>0</v>
      </c>
      <c r="E89" s="41"/>
      <c r="F89" s="42"/>
      <c r="K89" s="21"/>
      <c r="L89" s="21"/>
    </row>
    <row r="90" spans="1:25" ht="30" outlineLevel="2">
      <c r="B90" t="s">
        <v>72</v>
      </c>
      <c r="C90" cm="1">
        <f t="array" aca="1" ref="C90" ca="1">_xlfn._xlws.FILTER(Questions[AS],Questions[ID]=B90)</f>
        <v>1</v>
      </c>
      <c r="D90" t="str" cm="1">
        <f t="array" ref="D90">_xlfn._xlws.FILTER(Questions[Theme],Questions[ID]=B90)</f>
        <v>Support</v>
      </c>
      <c r="E90" s="80" t="s">
        <v>30</v>
      </c>
      <c r="F90" s="81" t="str" cm="1">
        <f t="array" ref="F90">_xlfn._xlws.FILTER(Questions[Question],Questions[ID]='Results Old2'!$B90) &amp; " ("&amp; 'Results Old2'!$D90&amp;")"</f>
        <v>How accessible and comprehensive are the guidance materials and training programmes for FAIR implementation in your project? (Support)</v>
      </c>
      <c r="K90" s="21"/>
      <c r="L90" s="21"/>
    </row>
    <row r="91" spans="1:25" ht="190.2" customHeight="1" outlineLevel="2">
      <c r="B91" t="s">
        <v>72</v>
      </c>
      <c r="C91" cm="1">
        <f t="array" aca="1" ref="C91" ca="1">_xlfn._xlws.FILTER(Questions[AS],Questions[ID]=B91)</f>
        <v>1</v>
      </c>
      <c r="D91" t="str" cm="1">
        <f t="array" ref="D91">_xlfn._xlws.FILTER(Questions[Theme],Questions[ID]=B91)</f>
        <v>Support</v>
      </c>
      <c r="E91" s="77"/>
      <c r="F91" s="76" t="str" cm="1">
        <f t="array" ref="F91">IF(_xlfn._xlws.FILTER(Questions[Question detail],Questions[ID]='Results Old2'!$B91)="","", "Meaning:" &amp;CHAR(10)&amp;_xlfn._xlws.FILTER(Questions[Question detail],Questions[ID]='Results Old2'!$B91))</f>
        <v/>
      </c>
      <c r="K91" s="21"/>
      <c r="L91" s="21"/>
    </row>
    <row r="92" spans="1:25" ht="160.19999999999999" customHeight="1" outlineLevel="2">
      <c r="B92" t="s">
        <v>72</v>
      </c>
      <c r="C92" cm="1">
        <f t="array" aca="1" ref="C92" ca="1">_xlfn._xlws.FILTER(Questions[AS],Questions[ID]=B92)</f>
        <v>1</v>
      </c>
      <c r="D92" t="str" cm="1">
        <f t="array" ref="D92">_xlfn._xlws.FILTER(Questions[Theme],Questions[ID]=B92)</f>
        <v>Support</v>
      </c>
      <c r="E92" s="77" t="s">
        <v>140</v>
      </c>
      <c r="F92" s="76" t="str" cm="1">
        <f t="array" aca="1" ref="F92" ca="1">IF(_xlfn._xlws.FILTER(Questions[Answer (If not applicable or unknown choose first answer)],Questions[ID]='Results Old2'!$B92)="","NO ANSWER GIVEN" &amp; CHAR(10) &amp; CHAR(10),"'"&amp; _xlfn._xlws.FILTER(Questions[Answer (If not applicable or unknown choose first answer)],Questions[ID]='Results Old2'!$B92) &amp; "'" &amp; IF(_xlfn._xlws.FILTER(Questions[Your comment],Questions[ID]='Results Old2'!$B92)="","",CHAR(10) &amp; "Your comment: " &amp; _xlfn._xlws.FILTER(Questions[Your comment],Questions[ID]='Results Old2'!$B92)) &amp; CHAR(10) &amp; CHAR(10)) &amp; "Level " &amp; 'Results Old2'!$C92 &amp; " indicates the following conditions are met:" &amp; CHAR(10) &amp; _xlfn._xlws.FILTER(Answers[Description],(Answers[QID]='Results Old2'!$B92)*(Answers[Score]='Results Old2'!$C92))</f>
        <v xml:space="preserve">'Click this cell'
Level 1 indicates the following conditions are met:
• People: Team members lack access to any guidance or training, leaving them uninformed about FAIR principles.
• Process: No processes are in place to develop or disseminate training materials or guidance.
• Technology: There are no technological resources (e.g., online platforms, repositories) available to provide guidance or training.
• Content: Absence of any content related to FAIR implementation, resulting in no support or direction for team members.
</v>
      </c>
      <c r="K92" s="21"/>
      <c r="L92" s="21"/>
    </row>
    <row r="93" spans="1:25" ht="349.95" customHeight="1" outlineLevel="2">
      <c r="B93" t="s">
        <v>72</v>
      </c>
      <c r="C93" cm="1">
        <f t="array" aca="1" ref="C93" ca="1">_xlfn._xlws.FILTER(Questions[AS],Questions[ID]=B93)</f>
        <v>1</v>
      </c>
      <c r="D93" t="str" cm="1">
        <f t="array" ref="D93">_xlfn._xlws.FILTER(Questions[Theme],Questions[ID]=B93)</f>
        <v>Support</v>
      </c>
      <c r="E93" s="79" t="s">
        <v>141</v>
      </c>
      <c r="F93" s="78" t="str" cm="1">
        <f t="array" aca="1" ref="F93" ca="1">IF('Results Old2'!$C93=5,"Best answer chosen.","To reach level " &amp; 'Results Old2'!$C93+1 &amp; ": '" &amp; _xlfn._xlws.FILTER(Answers[Answer],(Answers[QID]='Results Old2'!$B93)*(Answers[Score]='Results Old2'!$C93+1))&amp;"' " &amp;CHAR(10) &amp; CHAR(10)&amp; "Your answer indicates that:" &amp; CHAR(10) &amp; _xlfn._xlws.FILTER(Questions[Anser +1 Explanation],Questions[ID]='Results Old2'!$B93)&amp;IF(_xlfn._xlws.FILTER(Answers[Delta (current row to next row)],(Answers[QID]='Results Old2'!$B93)*(Answers[Score]='Results Old2'!$C93))="","",CHAR(10)&amp;CHAR(10)&amp;"Consider setting targets as folows:" &amp; CHAR(10)&amp;_xlfn._xlws.FILTER(Answers[Delta (current row to next row)],(Answers[QID]='Results Old2'!$B93)*(Answers[Score]='Results Old2'!$C93))))</f>
        <v>To reach level 2: 'Limited guidance materials and training programs exist, but are hard to access and not comprehensive.' 
Your answer indicates that:
• People: Team members have minimal support, with only a few members potentially having outdated or hard-to-access resources.
• Process: Basic resources are available, but there is no structured process for their distribution or use.
• Technology: Limited use of technology, such as outdated documents stored in an inaccessible format, with no central repository.
• Content: Resources provided are not comprehensive, covering only basic aspects of data management without addressing the full scope of FAIR principles.
Consider setting targets as folows:
• People: Identify and provide team members with existing FAIR-related resources, to start building awareness.
• Process: Develop basic guidance materials and make them available, even if informally, to ensure some level of access for the team.
• Technology: Begin storing existing materials in a shared location, such as a simple file-sharing platform, to improve accessibility.
• Content: Create and distribute basic resources that cover the fundamentals of FAIR principles, ensuring at least some support is available, even if incomplete.</v>
      </c>
      <c r="K93" s="21"/>
      <c r="L93" s="21"/>
    </row>
    <row r="94" spans="1:25" ht="14.4" outlineLevel="1">
      <c r="A94" s="1" t="s">
        <v>151</v>
      </c>
      <c r="B94">
        <f>SUBTOTAL(9,B90:B93)</f>
        <v>0</v>
      </c>
      <c r="E94" s="41"/>
      <c r="F94" s="42"/>
      <c r="K94" s="21"/>
      <c r="L94" s="21"/>
    </row>
    <row r="95" spans="1:25" ht="45" outlineLevel="2">
      <c r="B95" t="s">
        <v>62</v>
      </c>
      <c r="C95" cm="1">
        <f t="array" aca="1" ref="C95" ca="1">_xlfn._xlws.FILTER(Questions[AS],Questions[ID]=B95)</f>
        <v>1</v>
      </c>
      <c r="D95" t="str" cm="1">
        <f t="array" ref="D95">_xlfn._xlws.FILTER(Questions[Theme],Questions[ID]=B95)</f>
        <v>Technical</v>
      </c>
      <c r="E95" s="80" t="s">
        <v>30</v>
      </c>
      <c r="F95" s="81" t="str" cm="1">
        <f t="array" ref="F95">_xlfn._xlws.FILTER(Questions[Question],Questions[ID]='Results Old2'!$B95) &amp; " ("&amp; 'Results Old2'!$D95&amp;")"</f>
        <v>To what extent has the implementation, use of, and support for data services and tools for; data hosting, data catalogue, reference data management, data modelling,  retention and archiving (beyond investment completion) been budgeted for and planned into the investment? (Technical)</v>
      </c>
      <c r="K95" s="21"/>
      <c r="L95" s="21"/>
    </row>
    <row r="96" spans="1:25" ht="190.2" customHeight="1" outlineLevel="2">
      <c r="B96" t="s">
        <v>62</v>
      </c>
      <c r="C96" cm="1">
        <f t="array" aca="1" ref="C96" ca="1">_xlfn._xlws.FILTER(Questions[AS],Questions[ID]=B96)</f>
        <v>1</v>
      </c>
      <c r="D96" t="str" cm="1">
        <f t="array" ref="D96">_xlfn._xlws.FILTER(Questions[Theme],Questions[ID]=B96)</f>
        <v>Technical</v>
      </c>
      <c r="E96" s="77"/>
      <c r="F96" s="76" t="str" cm="1">
        <f t="array" ref="F96">IF(_xlfn._xlws.FILTER(Questions[Question detail],Questions[ID]='Results Old2'!$B96)="","", "Meaning:" &amp;CHAR(10)&amp;_xlfn._xlws.FILTER(Questions[Question detail],Questions[ID]='Results Old2'!$B96))</f>
        <v>Meaning:
Have the required tools and services, needed for FAIR data delivery, been budgeted for and have planned implementations?
• Access controlled data hosting for project datasets
• Data catalogue for publishing datasets records
• Reference data management to source and manage controlled vocabularies
• Data modelling service and capabilities for reusing and developing common schema
• Data retention and archiving</v>
      </c>
      <c r="K96" s="21"/>
      <c r="L96" s="21"/>
    </row>
    <row r="97" spans="1:12" ht="160.19999999999999" customHeight="1" outlineLevel="2">
      <c r="B97" t="s">
        <v>62</v>
      </c>
      <c r="C97" cm="1">
        <f t="array" aca="1" ref="C97" ca="1">_xlfn._xlws.FILTER(Questions[AS],Questions[ID]=B97)</f>
        <v>1</v>
      </c>
      <c r="D97" t="str" cm="1">
        <f t="array" ref="D97">_xlfn._xlws.FILTER(Questions[Theme],Questions[ID]=B97)</f>
        <v>Technical</v>
      </c>
      <c r="E97" s="77" t="s">
        <v>140</v>
      </c>
      <c r="F97" s="76" t="str" cm="1">
        <f t="array" aca="1" ref="F97" ca="1">IF(_xlfn._xlws.FILTER(Questions[Answer (If not applicable or unknown choose first answer)],Questions[ID]='Results Old2'!$B97)="","NO ANSWER GIVEN" &amp; CHAR(10) &amp; CHAR(10),"'"&amp; _xlfn._xlws.FILTER(Questions[Answer (If not applicable or unknown choose first answer)],Questions[ID]='Results Old2'!$B97) &amp; "'" &amp; IF(_xlfn._xlws.FILTER(Questions[Your comment],Questions[ID]='Results Old2'!$B97)="","",CHAR(10) &amp; "Your comment: " &amp; _xlfn._xlws.FILTER(Questions[Your comment],Questions[ID]='Results Old2'!$B97)) &amp; CHAR(10) &amp; CHAR(10)) &amp; "Level " &amp; 'Results Old2'!$C97 &amp; " indicates the following conditions are met:" &amp; CHAR(10) &amp; _xlfn._xlws.FILTER(Answers[Description],(Answers[QID]='Results Old2'!$B97)*(Answers[Score]='Results Old2'!$C97))</f>
        <v>'Click this cell'
Level 1 indicates the following conditions are met:
• People: N/A
• Process: N/A
• Technology: The investment proposal has no budget or plan specified for the implementation, use of, or support for data services and tools.
• Content: N/A</v>
      </c>
      <c r="K97" s="21"/>
      <c r="L97" s="21"/>
    </row>
    <row r="98" spans="1:12" ht="349.95" customHeight="1" outlineLevel="2">
      <c r="B98" t="s">
        <v>62</v>
      </c>
      <c r="C98" cm="1">
        <f t="array" aca="1" ref="C98" ca="1">_xlfn._xlws.FILTER(Questions[AS],Questions[ID]=B98)</f>
        <v>1</v>
      </c>
      <c r="D98" t="str" cm="1">
        <f t="array" ref="D98">_xlfn._xlws.FILTER(Questions[Theme],Questions[ID]=B98)</f>
        <v>Technical</v>
      </c>
      <c r="E98" s="79" t="s">
        <v>141</v>
      </c>
      <c r="F98" s="78" t="str" cm="1">
        <f t="array" aca="1" ref="F98" ca="1">IF('Results Old2'!$C98=5,"Best answer chosen.","To reach level " &amp; 'Results Old2'!$C98+1 &amp; ": '" &amp; _xlfn._xlws.FILTER(Answers[Answer],(Answers[QID]='Results Old2'!$B98)*(Answers[Score]='Results Old2'!$C98+1))&amp;"' " &amp;CHAR(10) &amp; CHAR(10)&amp; "Your answer indicates that:" &amp; CHAR(10) &amp; _xlfn._xlws.FILTER(Questions[Anser +1 Explanation],Questions[ID]='Results Old2'!$B98)&amp;IF(_xlfn._xlws.FILTER(Answers[Delta (current row to next row)],(Answers[QID]='Results Old2'!$B98)*(Answers[Score]='Results Old2'!$C98))="","",CHAR(10)&amp;CHAR(10)&amp;"Consider setting targets as folows:" &amp; CHAR(10)&amp;_xlfn._xlws.FILTER(Answers[Delta (current row to next row)],(Answers[QID]='Results Old2'!$B98)*(Answers[Score]='Results Old2'!$C98))))</f>
        <v>To reach level 2: 'Budget has been allocated, no planned implementation.' 
Your answer indicates that:
• People: N/A
• Process: N/A
• Technology: The investment proposal has a budget allowance for data services and tools, but no specific plan for their implementation, use, or support.
• Content: N/A
Consider setting targets as folows:
• Technology: Secure a budget for data service(s) and/or tool(s) in the investment proposal</v>
      </c>
      <c r="K98" s="21"/>
      <c r="L98" s="21"/>
    </row>
    <row r="99" spans="1:12" ht="14.4" outlineLevel="1">
      <c r="A99" s="1" t="s">
        <v>152</v>
      </c>
      <c r="B99">
        <f>SUBTOTAL(9,B95:B98)</f>
        <v>0</v>
      </c>
      <c r="E99" s="46"/>
      <c r="K99" s="21"/>
      <c r="L99" s="21"/>
    </row>
    <row r="100" spans="1:12" ht="14.4">
      <c r="A100" s="1" t="s">
        <v>153</v>
      </c>
      <c r="B100">
        <f>SUBTOTAL(9,B50:B98)</f>
        <v>0</v>
      </c>
      <c r="E100" s="46"/>
      <c r="K100" s="21"/>
      <c r="L100" s="21"/>
    </row>
    <row r="101" spans="1:12">
      <c r="K101" s="21"/>
      <c r="L101" s="21"/>
    </row>
    <row r="102" spans="1:12">
      <c r="K102" s="21"/>
      <c r="L102" s="21"/>
    </row>
    <row r="103" spans="1:12">
      <c r="K103" s="21"/>
      <c r="L103" s="21"/>
    </row>
    <row r="104" spans="1:12">
      <c r="K104" s="21"/>
      <c r="L104" s="21"/>
    </row>
    <row r="105" spans="1:12">
      <c r="K105" s="21"/>
      <c r="L105" s="21"/>
    </row>
    <row r="106" spans="1:12">
      <c r="K106" s="21"/>
      <c r="L106" s="21"/>
    </row>
    <row r="107" spans="1:12">
      <c r="K107" s="21"/>
      <c r="L107" s="21"/>
    </row>
    <row r="108" spans="1:12">
      <c r="K108" s="21"/>
      <c r="L108" s="21"/>
    </row>
    <row r="109" spans="1:12">
      <c r="K109" s="21"/>
      <c r="L109" s="21"/>
    </row>
    <row r="110" spans="1:12">
      <c r="K110" s="21"/>
      <c r="L110" s="21"/>
    </row>
    <row r="111" spans="1:12">
      <c r="K111" s="21"/>
      <c r="L111" s="21"/>
    </row>
    <row r="112" spans="1:12">
      <c r="K112" s="21"/>
      <c r="L112" s="21"/>
    </row>
    <row r="113" spans="9:15">
      <c r="K113" s="21"/>
      <c r="L113" s="21"/>
    </row>
    <row r="114" spans="9:15">
      <c r="K114" s="21"/>
      <c r="L114" s="21"/>
    </row>
    <row r="115" spans="9:15">
      <c r="K115" s="21"/>
      <c r="L115" s="21"/>
    </row>
    <row r="116" spans="9:15">
      <c r="K116" s="21"/>
      <c r="L116" s="21"/>
    </row>
    <row r="117" spans="9:15">
      <c r="K117" s="21"/>
      <c r="L117" s="21"/>
    </row>
    <row r="118" spans="9:15">
      <c r="K118" s="21"/>
      <c r="L118" s="21"/>
      <c r="M118" s="21"/>
      <c r="N118" s="21"/>
      <c r="O118" s="21"/>
    </row>
    <row r="119" spans="9:15">
      <c r="K119" s="21"/>
      <c r="L119" s="21"/>
      <c r="M119" s="21"/>
      <c r="N119" s="21"/>
      <c r="O119" s="21"/>
    </row>
    <row r="120" spans="9:15">
      <c r="K120" s="21"/>
      <c r="L120" s="21"/>
      <c r="M120" s="21"/>
      <c r="N120" s="21"/>
      <c r="O120" s="21"/>
    </row>
    <row r="121" spans="9:15">
      <c r="K121" s="21"/>
      <c r="L121" s="21"/>
      <c r="M121" s="21"/>
      <c r="N121" s="21"/>
      <c r="O121" s="21"/>
    </row>
    <row r="122" spans="9:15">
      <c r="K122" s="21"/>
      <c r="L122" s="21"/>
      <c r="M122" s="21"/>
      <c r="N122" s="21"/>
      <c r="O122" s="21"/>
    </row>
    <row r="123" spans="9:15">
      <c r="K123" s="21"/>
      <c r="L123" s="21"/>
      <c r="M123" s="21"/>
      <c r="N123" s="21"/>
      <c r="O123" s="21"/>
    </row>
    <row r="124" spans="9:15">
      <c r="K124" s="21"/>
      <c r="L124" s="21"/>
      <c r="M124" s="21"/>
      <c r="N124" s="21"/>
      <c r="O124" s="21"/>
    </row>
    <row r="125" spans="9:15">
      <c r="K125" s="21"/>
      <c r="L125" s="21"/>
      <c r="M125" s="21"/>
      <c r="N125" s="21"/>
      <c r="O125" s="21"/>
    </row>
    <row r="126" spans="9:15">
      <c r="K126" s="21"/>
      <c r="L126" s="21"/>
      <c r="M126" s="21"/>
      <c r="N126" s="21"/>
      <c r="O126" s="21"/>
    </row>
    <row r="127" spans="9:15">
      <c r="I127" s="2"/>
      <c r="J127" s="20"/>
      <c r="K127" s="20"/>
      <c r="L127" s="20"/>
      <c r="M127" s="20"/>
      <c r="N127" s="20"/>
      <c r="O127" s="20"/>
    </row>
    <row r="128" spans="9:15">
      <c r="I128" s="2"/>
      <c r="J128" s="20"/>
      <c r="K128" s="20"/>
      <c r="L128" s="20"/>
      <c r="M128" s="20"/>
      <c r="N128" s="20"/>
      <c r="O128" s="20"/>
    </row>
    <row r="129" spans="9:15">
      <c r="I129" s="2"/>
      <c r="J129" s="20"/>
      <c r="K129" s="20"/>
      <c r="L129" s="20"/>
      <c r="M129" s="20"/>
      <c r="N129" s="20"/>
      <c r="O129" s="20"/>
    </row>
    <row r="130" spans="9:15">
      <c r="I130" s="2"/>
    </row>
    <row r="131" spans="9:15">
      <c r="I131" s="2"/>
    </row>
    <row r="132" spans="9:15">
      <c r="I132" s="2"/>
    </row>
    <row r="133" spans="9:15">
      <c r="I133" s="2"/>
    </row>
    <row r="134" spans="9:15">
      <c r="I134" s="2"/>
    </row>
    <row r="135" spans="9:15">
      <c r="I135" s="2"/>
    </row>
    <row r="136" spans="9:15">
      <c r="I136" s="2"/>
    </row>
    <row r="137" spans="9:15">
      <c r="I137" s="2"/>
    </row>
    <row r="138" spans="9:15">
      <c r="I138" s="2"/>
    </row>
    <row r="139" spans="9:15">
      <c r="I139" s="2"/>
    </row>
    <row r="140" spans="9:15">
      <c r="I140" s="2"/>
    </row>
    <row r="141" spans="9:15">
      <c r="I141" s="2"/>
    </row>
    <row r="142" spans="9:15">
      <c r="I142" s="2"/>
    </row>
    <row r="143" spans="9:15">
      <c r="I143" s="2"/>
    </row>
    <row r="144" spans="9:15">
      <c r="I144" s="2"/>
    </row>
    <row r="145" spans="9:9">
      <c r="I145" s="2"/>
    </row>
    <row r="173" spans="41:46">
      <c r="AO173" s="12"/>
      <c r="AP173" s="12"/>
      <c r="AQ173" s="12"/>
      <c r="AR173" s="12"/>
      <c r="AS173" s="12"/>
      <c r="AT173" s="12"/>
    </row>
    <row r="174" spans="41:46">
      <c r="AO174" s="12"/>
      <c r="AP174" s="12"/>
      <c r="AQ174" s="12"/>
      <c r="AR174" s="12"/>
      <c r="AS174" s="12"/>
      <c r="AT174" s="12"/>
    </row>
  </sheetData>
  <sheetProtection sort="0" autoFilter="0" pivotTables="0"/>
  <mergeCells count="1">
    <mergeCell ref="E44:F45"/>
  </mergeCells>
  <conditionalFormatting sqref="F52">
    <cfRule type="expression" dxfId="49" priority="50">
      <formula>$C52=5</formula>
    </cfRule>
    <cfRule type="expression" dxfId="48" priority="49">
      <formula>$C52=4</formula>
    </cfRule>
    <cfRule type="expression" dxfId="47" priority="48">
      <formula>$C52=3</formula>
    </cfRule>
    <cfRule type="expression" dxfId="46" priority="47">
      <formula>$C52=2</formula>
    </cfRule>
    <cfRule type="expression" dxfId="45" priority="46">
      <formula>$C52=1</formula>
    </cfRule>
  </conditionalFormatting>
  <conditionalFormatting sqref="F57">
    <cfRule type="expression" dxfId="44" priority="40">
      <formula>$C57=5</formula>
    </cfRule>
    <cfRule type="expression" dxfId="43" priority="39">
      <formula>$C57=4</formula>
    </cfRule>
    <cfRule type="expression" dxfId="42" priority="37">
      <formula>$C57=2</formula>
    </cfRule>
    <cfRule type="expression" dxfId="41" priority="36">
      <formula>$C57=1</formula>
    </cfRule>
    <cfRule type="expression" dxfId="40" priority="38">
      <formula>$C57=3</formula>
    </cfRule>
  </conditionalFormatting>
  <conditionalFormatting sqref="F62">
    <cfRule type="expression" dxfId="39" priority="32">
      <formula>$C62=2</formula>
    </cfRule>
    <cfRule type="expression" dxfId="38" priority="35">
      <formula>$C62=5</formula>
    </cfRule>
    <cfRule type="expression" dxfId="37" priority="34">
      <formula>$C62=4</formula>
    </cfRule>
    <cfRule type="expression" dxfId="36" priority="33">
      <formula>$C62=3</formula>
    </cfRule>
    <cfRule type="expression" dxfId="35" priority="31">
      <formula>$C62=1</formula>
    </cfRule>
  </conditionalFormatting>
  <conditionalFormatting sqref="F67">
    <cfRule type="expression" dxfId="34" priority="26">
      <formula>$C67=1</formula>
    </cfRule>
    <cfRule type="expression" dxfId="33" priority="27">
      <formula>$C67=2</formula>
    </cfRule>
    <cfRule type="expression" dxfId="32" priority="28">
      <formula>$C67=3</formula>
    </cfRule>
    <cfRule type="expression" dxfId="31" priority="29">
      <formula>$C67=4</formula>
    </cfRule>
    <cfRule type="expression" dxfId="30" priority="30">
      <formula>$C67=5</formula>
    </cfRule>
  </conditionalFormatting>
  <conditionalFormatting sqref="F72">
    <cfRule type="expression" dxfId="29" priority="25">
      <formula>$C72=5</formula>
    </cfRule>
    <cfRule type="expression" dxfId="28" priority="24">
      <formula>$C72=4</formula>
    </cfRule>
    <cfRule type="expression" dxfId="27" priority="23">
      <formula>$C72=3</formula>
    </cfRule>
    <cfRule type="expression" dxfId="26" priority="22">
      <formula>$C72=2</formula>
    </cfRule>
    <cfRule type="expression" dxfId="25" priority="21">
      <formula>$C72=1</formula>
    </cfRule>
  </conditionalFormatting>
  <conditionalFormatting sqref="F77">
    <cfRule type="expression" dxfId="24" priority="20">
      <formula>$C77=5</formula>
    </cfRule>
    <cfRule type="expression" dxfId="23" priority="19">
      <formula>$C77=4</formula>
    </cfRule>
    <cfRule type="expression" dxfId="22" priority="18">
      <formula>$C77=3</formula>
    </cfRule>
    <cfRule type="expression" dxfId="21" priority="17">
      <formula>$C77=2</formula>
    </cfRule>
    <cfRule type="expression" dxfId="20" priority="16">
      <formula>$C77=1</formula>
    </cfRule>
  </conditionalFormatting>
  <conditionalFormatting sqref="F82">
    <cfRule type="expression" dxfId="19" priority="41">
      <formula>$C82=1</formula>
    </cfRule>
    <cfRule type="expression" dxfId="18" priority="42">
      <formula>$C82=2</formula>
    </cfRule>
    <cfRule type="expression" dxfId="17" priority="43">
      <formula>$C82=3</formula>
    </cfRule>
    <cfRule type="expression" dxfId="16" priority="45">
      <formula>$C82=5</formula>
    </cfRule>
    <cfRule type="expression" dxfId="15" priority="44">
      <formula>$C82=4</formula>
    </cfRule>
  </conditionalFormatting>
  <conditionalFormatting sqref="F87">
    <cfRule type="expression" dxfId="14" priority="13">
      <formula>$C87=3</formula>
    </cfRule>
    <cfRule type="expression" dxfId="13" priority="11">
      <formula>$C87=1</formula>
    </cfRule>
    <cfRule type="expression" dxfId="12" priority="15">
      <formula>$C87=5</formula>
    </cfRule>
    <cfRule type="expression" dxfId="11" priority="14">
      <formula>$C87=4</formula>
    </cfRule>
    <cfRule type="expression" dxfId="10" priority="12">
      <formula>$C87=2</formula>
    </cfRule>
  </conditionalFormatting>
  <conditionalFormatting sqref="F92">
    <cfRule type="expression" dxfId="9" priority="6">
      <formula>$C92=1</formula>
    </cfRule>
    <cfRule type="expression" dxfId="8" priority="8">
      <formula>$C92=3</formula>
    </cfRule>
    <cfRule type="expression" dxfId="7" priority="9">
      <formula>$C92=4</formula>
    </cfRule>
    <cfRule type="expression" dxfId="6" priority="10">
      <formula>$C92=5</formula>
    </cfRule>
    <cfRule type="expression" dxfId="5" priority="7">
      <formula>$C92=2</formula>
    </cfRule>
  </conditionalFormatting>
  <conditionalFormatting sqref="F97">
    <cfRule type="expression" dxfId="4" priority="2">
      <formula>$C97=2</formula>
    </cfRule>
    <cfRule type="expression" dxfId="3" priority="3">
      <formula>$C97=3</formula>
    </cfRule>
    <cfRule type="expression" dxfId="2" priority="4">
      <formula>$C97=4</formula>
    </cfRule>
    <cfRule type="expression" dxfId="1" priority="5">
      <formula>$C97=5</formula>
    </cfRule>
    <cfRule type="expression" dxfId="0" priority="1">
      <formula>$C97=1</formula>
    </cfRule>
  </conditionalFormatting>
  <pageMargins left="0.7" right="0.7" top="0.75" bottom="0.75" header="0.3" footer="0.3"/>
  <pageSetup scale="70" orientation="portrait" horizontalDpi="300" verticalDpi="300" r:id="rId1"/>
  <headerFooter>
    <oddHeader>&amp;L&amp;"-,Bold"FAIR Potential Assessment&amp;C&amp;D&amp;RPage &amp;P</oddHeader>
  </headerFooter>
  <rowBreaks count="11" manualBreakCount="11">
    <brk id="49" min="4" max="7" man="1"/>
    <brk id="54" max="16383" man="1"/>
    <brk id="59" max="16383" man="1"/>
    <brk id="64" max="16383" man="1"/>
    <brk id="69" max="16383" man="1"/>
    <brk id="74" max="16383" man="1"/>
    <brk id="79" max="16383" man="1"/>
    <brk id="84" max="16383" man="1"/>
    <brk id="89" max="16383" man="1"/>
    <brk id="94" max="16383" man="1"/>
    <brk id="100" max="16383" man="1"/>
  </rowBreaks>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G Y E a W Z 7 M S E W l A A A A 9 g A A A B I A H A B D b 2 5 m a W c v U G F j a 2 F n Z S 5 4 b W w g o h g A K K A U A A A A A A A A A A A A A A A A A A A A A A A A A A A A h Y 9 N C s I w G E S v U r J v / o o g 5 W s K u n B j Q R D E b Y i x D b a p N K n p 3 V x 4 J K 9 g R a v u X M 6 b t 5 i 5 X 2 + Q D 0 0 d X X T n T G s z x D B F k b a q P R h b Z q j 3 x 3 i O c g E b q U 6 y 1 N E o W 5 c O 7 p C h y v t z S k g I A Y c E t 1 1 J O K W M 7 I v 1 V l W 6 k e g j m / 9 y b K z z 0 i q N B O x e Y w T H L G F 4 R j m m Q C Y I h b F f g Y 9 7 n + 0 P h G V f + 7 7 T Q t t 4 t Q A y R S D v D + I B U E s D B B Q A A g A I A B m B G l 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Z g R p Z K I p H u A 4 A A A A R A A A A E w A c A E Z v c m 1 1 b G F z L 1 N l Y 3 R p b 2 4 x L m 0 g o h g A K K A U A A A A A A A A A A A A A A A A A A A A A A A A A A A A K 0 5 N L s n M z 1 M I h t C G 1 g B Q S w E C L Q A U A A I A C A A Z g R p Z n s x I R a U A A A D 2 A A A A E g A A A A A A A A A A A A A A A A A A A A A A Q 2 9 u Z m l n L 1 B h Y 2 t h Z 2 U u e G 1 s U E s B A i 0 A F A A C A A g A G Y E a W Q / K 6 a u k A A A A 6 Q A A A B M A A A A A A A A A A A A A A A A A 8 Q A A A F t D b 2 5 0 Z W 5 0 X 1 R 5 c G V z X S 5 4 b W x Q S w E C L Q A U A A I A C A A Z g R p Z 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0 m o G 5 3 2 X y k m o 7 / d x U D 1 r j Q A A A A A C A A A A A A A Q Z g A A A A E A A C A A A A D j I 7 T y N d e J 7 s S 8 D 7 7 Y K I K 8 U t d b I U i a 8 G u U 7 J x / w j m T x g A A A A A O g A A A A A I A A C A A A A A v 8 A l b 0 Z m 5 h / M R a y Q r T 8 X H G Q 5 E O m S 8 f 8 t b m 6 G t g F H B q 1 A A A A A R C n Z X h 1 v U R 5 e 5 E f N 3 l M 2 T A P d W h 4 U T j 3 I R Y W g X H W z 6 d L O 5 Y 5 O M m + 7 n M B G 0 a j k 0 S K X j O D d y y s h Y v N + j e X 5 2 8 J Q W y u a w 5 j + d z q g J a D q E 6 d S Y q E A A A A B 0 O 2 T / s m V o f U X R E Y Y + p 2 b / o R Q S P M s L M h m A a Z p T A M h d s X o e b Q 9 E Y A h t P T m F 4 Z t m v 3 G H a 1 p E / z o w R 3 b u Y 2 f S L C D r < / D a t a M a s h u p > 
</file>

<file path=customXml/itemProps1.xml><?xml version="1.0" encoding="utf-8"?>
<ds:datastoreItem xmlns:ds="http://schemas.openxmlformats.org/officeDocument/2006/customXml" ds:itemID="{00136203-D363-47AE-ACD7-B9E09D7CD6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Instructions</vt:lpstr>
      <vt:lpstr>Respondent details</vt:lpstr>
      <vt:lpstr>Questions</vt:lpstr>
      <vt:lpstr>Answers</vt:lpstr>
      <vt:lpstr>Results</vt:lpstr>
      <vt:lpstr>Results backup</vt:lpstr>
      <vt:lpstr>Results old</vt:lpstr>
      <vt:lpstr>Master Data</vt:lpstr>
      <vt:lpstr>Results Old2</vt:lpstr>
      <vt:lpstr>Instructions!Print_Area</vt:lpstr>
      <vt:lpstr>'Results'!Print_Area</vt:lpstr>
      <vt:lpstr>'Results backup'!Print_Area</vt:lpstr>
      <vt:lpstr>'Results Old2'!Print_Area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Alec Griffiths</dc:creator>
  <cp:lastModifiedBy>Sarah Targett</cp:lastModifiedBy>
  <cp:lastPrinted>2025-01-26T08:37:56Z</cp:lastPrinted>
  <dcterms:created xsi:type="dcterms:W3CDTF">2024-06-30T07:52:05Z</dcterms:created>
  <dcterms:modified xsi:type="dcterms:W3CDTF">2025-03-10T15:09:06Z</dcterms:modified>
</cp:coreProperties>
</file>